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tabRatio="396" activeTab="4"/>
  </bookViews>
  <sheets>
    <sheet name="№1" sheetId="1" r:id="rId1"/>
    <sheet name="№3" sheetId="2" r:id="rId2"/>
    <sheet name="№4" sheetId="3" r:id="rId3"/>
    <sheet name="№5" sheetId="4" r:id="rId4"/>
    <sheet name="№6" sheetId="5" r:id="rId5"/>
  </sheets>
  <definedNames>
    <definedName name="Excel_BuiltIn__FilterDatabase" localSheetId="1">'№3'!$A$28:$E$28</definedName>
    <definedName name="Excel_BuiltIn__FilterDatabase" localSheetId="2">'№4'!$A$28:$E$28</definedName>
    <definedName name="Excel_BuiltIn__FilterDatabase" localSheetId="3">'№5'!$A$26:$H$26</definedName>
    <definedName name="Z_4F3F96C3_7B8B_440F_A7C0_DFFBDC784942_.wvu.FilterData" localSheetId="1">'№3'!#REF!</definedName>
    <definedName name="Z_4F3F96C3_7B8B_440F_A7C0_DFFBDC784942_.wvu.FilterData" localSheetId="2">'№4'!#REF!</definedName>
    <definedName name="Z_4F3F96C3_7B8B_440F_A7C0_DFFBDC784942_.wvu.FilterData" localSheetId="3">'№5'!#REF!</definedName>
    <definedName name="Z_6CB88F76_ADF1_43EB_B8FB_32CF6D2656A6_.wvu.Cols" localSheetId="1">'№3'!#REF!</definedName>
    <definedName name="Z_6CB88F76_ADF1_43EB_B8FB_32CF6D2656A6_.wvu.Cols" localSheetId="2">'№4'!#REF!</definedName>
    <definedName name="Z_6CB88F76_ADF1_43EB_B8FB_32CF6D2656A6_.wvu.Cols" localSheetId="3">'№5'!#REF!</definedName>
    <definedName name="Z_6CB88F76_ADF1_43EB_B8FB_32CF6D2656A6_.wvu.FilterData" localSheetId="1">'№3'!$A$25:$D$79</definedName>
    <definedName name="Z_6CB88F76_ADF1_43EB_B8FB_32CF6D2656A6_.wvu.FilterData" localSheetId="2">'№4'!$A$25:$D$167</definedName>
    <definedName name="Z_6CB88F76_ADF1_43EB_B8FB_32CF6D2656A6_.wvu.FilterData" localSheetId="3">'№5'!$A$23:$G$264</definedName>
    <definedName name="Z_6CB88F76_ADF1_43EB_B8FB_32CF6D2656A6_.wvu.PrintArea" localSheetId="1">'№3'!#REF!</definedName>
    <definedName name="Z_6CB88F76_ADF1_43EB_B8FB_32CF6D2656A6_.wvu.PrintArea" localSheetId="2">'№4'!#REF!</definedName>
    <definedName name="Z_6CB88F76_ADF1_43EB_B8FB_32CF6D2656A6_.wvu.PrintArea" localSheetId="3">'№5'!#REF!</definedName>
    <definedName name="Z_7BCFB845_C80C_48FE_B4FE_79B4B69115F3_.wvu.FilterData" localSheetId="1">'№3'!#REF!</definedName>
    <definedName name="Z_7BCFB845_C80C_48FE_B4FE_79B4B69115F3_.wvu.FilterData" localSheetId="2">'№4'!#REF!</definedName>
    <definedName name="Z_7BCFB845_C80C_48FE_B4FE_79B4B69115F3_.wvu.FilterData" localSheetId="3">'№5'!#REF!</definedName>
    <definedName name="Z_7D67130F_5829_47C5_93DE_738E8D41F162_.wvu.FilterData" localSheetId="1">'№3'!#REF!</definedName>
    <definedName name="Z_7D67130F_5829_47C5_93DE_738E8D41F162_.wvu.FilterData" localSheetId="2">'№4'!#REF!</definedName>
    <definedName name="Z_7D67130F_5829_47C5_93DE_738E8D41F162_.wvu.FilterData" localSheetId="3">'№5'!#REF!</definedName>
    <definedName name="Z_8E2E7D81_C767_11D8_A2FD_006098EF8B30_.wvu.Cols" localSheetId="1">'№3'!#REF!</definedName>
    <definedName name="Z_8E2E7D81_C767_11D8_A2FD_006098EF8B30_.wvu.Cols" localSheetId="2">'№4'!#REF!</definedName>
    <definedName name="Z_8E2E7D81_C767_11D8_A2FD_006098EF8B30_.wvu.Cols" localSheetId="3">'№5'!#REF!</definedName>
    <definedName name="Z_8E2E7D81_C767_11D8_A2FD_006098EF8B30_.wvu.FilterData" localSheetId="1">'№3'!$A$25:$D$79</definedName>
    <definedName name="Z_8E2E7D81_C767_11D8_A2FD_006098EF8B30_.wvu.FilterData" localSheetId="2">'№4'!$A$25:$D$167</definedName>
    <definedName name="Z_8E2E7D81_C767_11D8_A2FD_006098EF8B30_.wvu.FilterData" localSheetId="3">'№5'!$A$23:$G$264</definedName>
    <definedName name="Z_8E2E7D81_C767_11D8_A2FD_006098EF8B30_.wvu.PrintArea" localSheetId="1">'№3'!#REF!</definedName>
    <definedName name="Z_8E2E7D81_C767_11D8_A2FD_006098EF8B30_.wvu.PrintArea" localSheetId="2">'№4'!#REF!</definedName>
    <definedName name="Z_8E2E7D81_C767_11D8_A2FD_006098EF8B30_.wvu.PrintArea" localSheetId="3">'№5'!#REF!</definedName>
    <definedName name="Z_AAB63AD1_4FE4_4C7A_A62E_5A604C03BF55_.wvu.FilterData" localSheetId="1">'№3'!#REF!</definedName>
    <definedName name="Z_AAB63AD1_4FE4_4C7A_A62E_5A604C03BF55_.wvu.FilterData" localSheetId="2">'№4'!#REF!</definedName>
    <definedName name="Z_AAB63AD1_4FE4_4C7A_A62E_5A604C03BF55_.wvu.FilterData" localSheetId="3">'№5'!#REF!</definedName>
    <definedName name="Z_C231806E_9211_4D8F_9EB3_1A15C537C808_.wvu.FilterData" localSheetId="1">'№3'!#REF!</definedName>
    <definedName name="Z_C231806E_9211_4D8F_9EB3_1A15C537C808_.wvu.FilterData" localSheetId="2">'№4'!#REF!</definedName>
    <definedName name="Z_C231806E_9211_4D8F_9EB3_1A15C537C808_.wvu.FilterData" localSheetId="3">'№5'!#REF!</definedName>
    <definedName name="Z_D05021AF_1DB5_4AD7_B085_4CD71612CDB6_.wvu.FilterData" localSheetId="1">'№3'!#REF!</definedName>
    <definedName name="Z_D05021AF_1DB5_4AD7_B085_4CD71612CDB6_.wvu.FilterData" localSheetId="2">'№4'!#REF!</definedName>
    <definedName name="Z_D05021AF_1DB5_4AD7_B085_4CD71612CDB6_.wvu.FilterData" localSheetId="3">'№5'!#REF!</definedName>
    <definedName name="Z_D5E1AF6B_71F1_4B33_880B_72787157ADA9_.wvu.Cols" localSheetId="1">('№3'!#REF!,'№3'!#REF!)</definedName>
    <definedName name="Z_D5E1AF6B_71F1_4B33_880B_72787157ADA9_.wvu.Cols" localSheetId="2">('№4'!#REF!,'№4'!#REF!)</definedName>
    <definedName name="Z_D5E1AF6B_71F1_4B33_880B_72787157ADA9_.wvu.Cols" localSheetId="3">('№5'!#REF!,'№5'!#REF!)</definedName>
    <definedName name="Z_D5E1AF6B_71F1_4B33_880B_72787157ADA9_.wvu.FilterData" localSheetId="1">'№3'!#REF!</definedName>
    <definedName name="Z_D5E1AF6B_71F1_4B33_880B_72787157ADA9_.wvu.FilterData" localSheetId="2">'№4'!#REF!</definedName>
    <definedName name="Z_D5E1AF6B_71F1_4B33_880B_72787157ADA9_.wvu.FilterData" localSheetId="3">'№5'!#REF!</definedName>
    <definedName name="Z_D5E1AF6B_71F1_4B33_880B_72787157ADA9_.wvu.PrintArea" localSheetId="1">'№3'!#REF!</definedName>
    <definedName name="Z_D5E1AF6B_71F1_4B33_880B_72787157ADA9_.wvu.PrintArea" localSheetId="2">'№4'!#REF!</definedName>
    <definedName name="Z_D5E1AF6B_71F1_4B33_880B_72787157ADA9_.wvu.PrintArea" localSheetId="3">'№5'!#REF!</definedName>
    <definedName name="Z_E2E14CAC_FED5_4087_B580_6F7DEE9C9BA1_.wvu.FilterData" localSheetId="1">'№3'!#REF!</definedName>
    <definedName name="Z_E2E14CAC_FED5_4087_B580_6F7DEE9C9BA1_.wvu.FilterData" localSheetId="2">'№4'!#REF!</definedName>
    <definedName name="Z_E2E14CAC_FED5_4087_B580_6F7DEE9C9BA1_.wvu.FilterData" localSheetId="3">'№5'!#REF!</definedName>
    <definedName name="Z_EF5A4981_C8E4_11D8_A2FC_006098EF8BA8_.wvu.Cols" localSheetId="1">'№3'!#REF!</definedName>
    <definedName name="Z_EF5A4981_C8E4_11D8_A2FC_006098EF8BA8_.wvu.Cols" localSheetId="2">'№4'!#REF!</definedName>
    <definedName name="Z_EF5A4981_C8E4_11D8_A2FC_006098EF8BA8_.wvu.Cols" localSheetId="3">'№5'!#REF!</definedName>
    <definedName name="Z_EF5A4981_C8E4_11D8_A2FC_006098EF8BA8_.wvu.PrintArea" localSheetId="1">'№3'!#REF!</definedName>
    <definedName name="Z_EF5A4981_C8E4_11D8_A2FC_006098EF8BA8_.wvu.PrintArea" localSheetId="2">'№4'!#REF!</definedName>
    <definedName name="Z_EF5A4981_C8E4_11D8_A2FC_006098EF8BA8_.wvu.PrintArea" localSheetId="3">'№5'!#REF!</definedName>
    <definedName name="Z_EF5A4981_C8E4_11D8_A2FC_006098EF8BA8_.wvu.PrintTitles" localSheetId="1">'№3'!$26:$26</definedName>
    <definedName name="Z_EF5A4981_C8E4_11D8_A2FC_006098EF8BA8_.wvu.PrintTitles" localSheetId="2">'№4'!$26:$26</definedName>
    <definedName name="Z_EF5A4981_C8E4_11D8_A2FC_006098EF8BA8_.wvu.PrintTitles" localSheetId="3">'№5'!$24:$24</definedName>
    <definedName name="Z_EFA5B1DC_5497_4E2C_A2B5_ED756C88CC7C_.wvu.Cols" localSheetId="1">'№3'!#REF!</definedName>
    <definedName name="Z_EFA5B1DC_5497_4E2C_A2B5_ED756C88CC7C_.wvu.Cols" localSheetId="2">'№4'!#REF!</definedName>
    <definedName name="Z_EFA5B1DC_5497_4E2C_A2B5_ED756C88CC7C_.wvu.Cols" localSheetId="3">'№5'!#REF!</definedName>
    <definedName name="Z_EFA5B1DC_5497_4E2C_A2B5_ED756C88CC7C_.wvu.FilterData" localSheetId="1">'№3'!#REF!</definedName>
    <definedName name="Z_EFA5B1DC_5497_4E2C_A2B5_ED756C88CC7C_.wvu.FilterData" localSheetId="2">'№4'!#REF!</definedName>
    <definedName name="Z_EFA5B1DC_5497_4E2C_A2B5_ED756C88CC7C_.wvu.FilterData" localSheetId="3">'№5'!#REF!</definedName>
    <definedName name="_xlnm.Print_Titles" localSheetId="1">'№3'!$26:$28</definedName>
    <definedName name="_xlnm.Print_Titles" localSheetId="2">'№4'!$26:$28</definedName>
    <definedName name="_xlnm.Print_Titles" localSheetId="3">'№5'!$24:$26</definedName>
    <definedName name="_xlnm.Print_Area" localSheetId="1">'№3'!$A$1:$E$94</definedName>
    <definedName name="_xlnm.Print_Area" localSheetId="2">'№4'!$A:$E</definedName>
    <definedName name="_xlnm.Print_Area" localSheetId="3">'№5'!$A:$H</definedName>
    <definedName name="_xlnm.Print_Area" localSheetId="4">'№6'!$A:$C</definedName>
  </definedNames>
  <calcPr fullCalcOnLoad="1"/>
</workbook>
</file>

<file path=xl/sharedStrings.xml><?xml version="1.0" encoding="utf-8"?>
<sst xmlns="http://schemas.openxmlformats.org/spreadsheetml/2006/main" count="1956" uniqueCount="488">
  <si>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</si>
  <si>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</si>
  <si>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</si>
  <si>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</si>
  <si>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</si>
  <si>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</si>
  <si>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1 13 02065 10 0000 130</t>
  </si>
  <si>
    <t>Доходы, поступающие в порядке возмещения расходов, понесенных в связи с эксплуатацией  имущества сельских поселений</t>
  </si>
  <si>
    <t>1 13 02995 10 0000 130</t>
  </si>
  <si>
    <t>Прочие доходы от компенсации затрат 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</si>
  <si>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</si>
  <si>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</si>
  <si>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</si>
  <si>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</si>
  <si>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</si>
  <si>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</si>
  <si>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</si>
  <si>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</si>
  <si>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</si>
  <si>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</si>
  <si>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</si>
  <si>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</si>
  <si>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</si>
  <si>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</si>
  <si>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</si>
  <si>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</si>
  <si>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</si>
  <si>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</si>
  <si>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2 02 30024 10 0000 150</t>
  </si>
  <si>
    <t>2 02 35118 10 0000 150</t>
  </si>
  <si>
    <t>2 02 49999 10 0000 150</t>
  </si>
  <si>
    <t>Прочие межбюджетные трансферты, передаваемые бюджетам сельских поселений</t>
  </si>
  <si>
    <t xml:space="preserve">2 07 05000 10 0000 150 </t>
  </si>
  <si>
    <t>Прочие безвозмездные поступления в бюджеты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</si>
  <si>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</si>
  <si>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</si>
  <si>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Начальник финансового отдела</t>
  </si>
  <si>
    <t>администрации Бжедуховского сельского поселения</t>
  </si>
  <si>
    <t>Белореченского района</t>
  </si>
  <si>
    <t>Н.А.Каменская</t>
  </si>
  <si>
    <t xml:space="preserve">                          к решению Совета</t>
  </si>
  <si>
    <t xml:space="preserve">                          Бжедуховского сельского поселения</t>
  </si>
  <si>
    <t xml:space="preserve">                          Белореченского района</t>
  </si>
  <si>
    <t>Код</t>
  </si>
  <si>
    <t>Наименование дохода</t>
  </si>
  <si>
    <t>Сумма</t>
  </si>
  <si>
    <t>1 00 00000 00 0000 000</t>
  </si>
  <si>
    <t>Налоговые и неналоговые    доходы</t>
  </si>
  <si>
    <t>1 01 02000 01 0000 110*</t>
  </si>
  <si>
    <t>1 03 02000 01 0000 110*</t>
  </si>
  <si>
    <t>в том числе: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</si>
  <si>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</si>
  <si>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</si>
  <si>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</si>
  <si>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</si>
  <si>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</si>
  <si>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</si>
  <si>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</si>
  <si>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</si>
  <si>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</si>
  <si>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1 06 01030 10 0000 110*</t>
  </si>
  <si>
    <t>1 06 04000 02 0000 110</t>
  </si>
  <si>
    <t>Транспортный налог</t>
  </si>
  <si>
    <t>1 06 06000 00 0000 110*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</si>
  <si>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</si>
  <si>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</si>
  <si>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</si>
  <si>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</si>
  <si>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</si>
  <si>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</si>
  <si>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</si>
  <si>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</si>
  <si>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2 02 02999 10 0000 151</t>
  </si>
  <si>
    <t>Прочие субсидии бюджетам поселений</t>
  </si>
  <si>
    <t>2 02 01003 10 0000 151</t>
  </si>
  <si>
    <t>Дотации бюджетам на поддержку мер по обеспечению сбалансированности бюджетов</t>
  </si>
  <si>
    <t>Субвенции 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</si>
  <si>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</si>
  <si>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2 18 05030 10 0000 151</t>
  </si>
  <si>
    <t>Доходы бюджетов поселений от возврата остатков субсидий и субвенций и иных МБТ, имеющих целевое назначение, прошлых лет из бюджетов МР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</si>
  <si>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</si>
  <si>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</si>
  <si>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</si>
  <si>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</si>
  <si>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</si>
  <si>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</si>
  <si>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</si>
  <si>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</si>
  <si>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</si>
  <si>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</si>
  <si>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</si>
  <si>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 xml:space="preserve"> к решению Совета</t>
  </si>
  <si>
    <t xml:space="preserve"> Бжедуховского сельского </t>
  </si>
  <si>
    <t xml:space="preserve"> поселения</t>
  </si>
  <si>
    <t xml:space="preserve"> Белореченского района</t>
  </si>
  <si>
    <t>(руб. коп.)</t>
  </si>
  <si>
    <t xml:space="preserve">№ п/п </t>
  </si>
  <si>
    <t xml:space="preserve">Наименование </t>
  </si>
  <si>
    <t>Коды бюджетной классификации</t>
  </si>
  <si>
    <t>Раздел</t>
  </si>
  <si>
    <t>Подраздел</t>
  </si>
  <si>
    <t xml:space="preserve">ВСЕГО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</si>
  <si>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</si>
  <si>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</si>
  <si>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</si>
  <si>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</si>
  <si>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</si>
  <si>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</si>
  <si>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</si>
  <si>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</si>
  <si>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</si>
  <si>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</si>
  <si>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</si>
  <si>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</si>
  <si>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</si>
  <si>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Контрольно-счетная палата МО</t>
  </si>
  <si>
    <t xml:space="preserve">Расходы на выполнение полномочий, переданных из поселений </t>
  </si>
  <si>
    <t>Закупка товаров, работ и услуг для государственных (муниципальных)нужд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</si>
  <si>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</si>
  <si>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</si>
  <si>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</si>
  <si>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</si>
  <si>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</si>
  <si>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</si>
  <si>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Муниципальная целевая программа "Поддержка и развитие Белореченского казачьего общества " на 2008-2010</t>
  </si>
  <si>
    <t>14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</si>
  <si>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</si>
  <si>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</si>
  <si>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</si>
  <si>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</si>
  <si>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</si>
  <si>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Прочие расходы</t>
  </si>
  <si>
    <t>09</t>
  </si>
  <si>
    <t>Обеспечение пожарной безопасности</t>
  </si>
  <si>
    <t>10</t>
  </si>
  <si>
    <t>Целевые программы муниципальных образований</t>
  </si>
  <si>
    <t>МДЦП «Обеспечение первичных мер пожарной безопасности» на 2012-2015 годы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</si>
  <si>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</si>
  <si>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</si>
  <si>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</si>
  <si>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</si>
  <si>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</si>
  <si>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</si>
  <si>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Ведомственные целевые программы</t>
  </si>
  <si>
    <t>ВЦП "О подготовке градостроительной и землеустроительной документации на территории Краснодарского края" на 2012 - 2014 годы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</si>
  <si>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</si>
  <si>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5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</si>
  <si>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</si>
  <si>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</si>
  <si>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</si>
  <si>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</si>
  <si>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</si>
  <si>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ВЦП "Развитие систем наружного освещения населенных пунктов Краснодарского края на 2011 год"</t>
  </si>
  <si>
    <t>Бюджетные инвестиции</t>
  </si>
  <si>
    <t>6</t>
  </si>
  <si>
    <t xml:space="preserve">Культура, кинематография 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</si>
  <si>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</si>
  <si>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</si>
  <si>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</si>
  <si>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</si>
  <si>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</si>
  <si>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</si>
  <si>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9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</si>
  <si>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</si>
  <si>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</si>
  <si>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</si>
  <si>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</si>
  <si>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Целевая статья</t>
  </si>
  <si>
    <t>Вид расхода</t>
  </si>
  <si>
    <t>7</t>
  </si>
  <si>
    <t>5000000000</t>
  </si>
  <si>
    <t>Обеспечение деятельности лиц, замещающих муниципальные должности</t>
  </si>
  <si>
    <t>5010000000</t>
  </si>
  <si>
    <t>Расходы на обеспечение функций органов местного самоуправления</t>
  </si>
  <si>
    <t>5010000190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</si>
  <si>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</si>
  <si>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</si>
  <si>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муниципальных и немуниципальных служащих</t>
  </si>
  <si>
    <t>5020000000</t>
  </si>
  <si>
    <t>5020000190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</si>
  <si>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</si>
  <si>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</si>
  <si>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</si>
  <si>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</t>
  </si>
  <si>
    <t>5020051180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</si>
  <si>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</si>
  <si>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5020060190</t>
  </si>
  <si>
    <t>50200L1180</t>
  </si>
  <si>
    <t>5100000000</t>
  </si>
  <si>
    <t>5120000000</t>
  </si>
  <si>
    <t xml:space="preserve">Ведомственная целевая программа "Повышение информированности населения о деятельности органов власти" </t>
  </si>
  <si>
    <t>Закупка товаров, работ и услуг для государственных (муниципальных) нужд</t>
  </si>
  <si>
    <t>Обеспечение безопасности населения</t>
  </si>
  <si>
    <t>5130000000</t>
  </si>
  <si>
    <t>Ведомственная целевая программа "Привлечение граждан и их объединений к участию в охране общественного порядка на территории поселения“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</si>
  <si>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</si>
  <si>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5130200000</t>
  </si>
  <si>
    <t>5130210010</t>
  </si>
  <si>
    <t>Обеспечение мер пожарной  безопасности</t>
  </si>
  <si>
    <t>5130210200</t>
  </si>
  <si>
    <t>53 1 2500</t>
  </si>
  <si>
    <t>7958200</t>
  </si>
  <si>
    <t>013</t>
  </si>
  <si>
    <t>5170000000</t>
  </si>
  <si>
    <t>Ведомственная целевая программа "Содействие развитию малого и среднего предпринимательства в муниципальном образовании Белореченского района"</t>
  </si>
  <si>
    <t>Развитие территориального общественного самоуправления</t>
  </si>
  <si>
    <t>5180000000</t>
  </si>
  <si>
    <t>МВЦП "Комплексные меры противодействия незаконному потреблению и обороту наркотических средств" на 2012 год</t>
  </si>
  <si>
    <t>7955000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</si>
  <si>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</si>
  <si>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7957000</t>
  </si>
  <si>
    <t>5400000000</t>
  </si>
  <si>
    <t>ВЦП "Осуществление антитеррористической деятельности на территории муниципального образования"</t>
  </si>
  <si>
    <t>7957400</t>
  </si>
  <si>
    <t>Социальное обеспечение и иные выплаты населению</t>
  </si>
  <si>
    <t>300</t>
  </si>
  <si>
    <t>5700000000</t>
  </si>
  <si>
    <t>Управление муниципальным долгом и муниципальными финансовыми активами</t>
  </si>
  <si>
    <t>5720000000</t>
  </si>
  <si>
    <t>Процентные платежи по муниципальному долгу муниципального образования</t>
  </si>
  <si>
    <t>5720010090</t>
  </si>
  <si>
    <t>Обслуживание государственного (муниципального) долга</t>
  </si>
  <si>
    <t>700</t>
  </si>
  <si>
    <t>5900000000</t>
  </si>
  <si>
    <t>5240000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</si>
  <si>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</si>
  <si>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</si>
  <si>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55 1 1025</t>
  </si>
  <si>
    <t>400</t>
  </si>
  <si>
    <t>Капитальный ремонт, ремонт автомобильных дорог общего пользования населенных пунктов</t>
  </si>
  <si>
    <t>55 1 6527</t>
  </si>
  <si>
    <t>Клубы</t>
  </si>
  <si>
    <t>5920000000</t>
  </si>
  <si>
    <t>Расходы на обеспечение деятельности (оказание услуг) муниципальных учреждений</t>
  </si>
  <si>
    <t>5920000590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</si>
  <si>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</si>
  <si>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</si>
  <si>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Расходы на поэтапное повышение уровня средней заработной платы работников муниципальных учреждений Краснодарского края в целях выполнения Указа Президента РФ</t>
  </si>
  <si>
    <t>5920060120</t>
  </si>
  <si>
    <t xml:space="preserve">Приобретение муниципальным учреждением движимого имущества </t>
  </si>
  <si>
    <t>5920009010</t>
  </si>
  <si>
    <t>Осуществление капитального ремонта</t>
  </si>
  <si>
    <t>5920009020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</si>
  <si>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</si>
  <si>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59200L4670</t>
  </si>
  <si>
    <t>Софинансирование мероприятий на укрепление материально-технической базы, технического оснащения муниципальных учреждений культуры</t>
  </si>
  <si>
    <t xml:space="preserve">59200S0640  </t>
  </si>
  <si>
    <t>Услуги библиотек</t>
  </si>
  <si>
    <t>5930000000</t>
  </si>
  <si>
    <t>5930000590</t>
  </si>
  <si>
    <t>5930060120</t>
  </si>
  <si>
    <t>59300S0120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</si>
  <si>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t>
  </si>
  <si>
    <t>5930060826</t>
  </si>
  <si>
    <t>5241700</t>
  </si>
  <si>
    <t>003</t>
  </si>
  <si>
    <t>6100000000</t>
  </si>
  <si>
    <t>Мероприятия в области спорта и физической культуры</t>
  </si>
  <si>
    <t>6100200000</t>
  </si>
  <si>
    <t>6100210160</t>
  </si>
  <si>
    <t>6400000000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</si>
  <si>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</si>
  <si>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6400010250</t>
  </si>
  <si>
    <t>58 3 1030</t>
  </si>
  <si>
    <t>Развитие систем наружного освещения населенных пунктов</t>
  </si>
  <si>
    <t>58 3 6538</t>
  </si>
  <si>
    <t>Капитальные вложения в области благоустройства</t>
  </si>
  <si>
    <t>65 6 0000</t>
  </si>
  <si>
    <t>Строительство сетей уличного освещения</t>
  </si>
  <si>
    <t>65 6 1030</t>
  </si>
  <si>
    <t>Капитальные вложения в объекты недвижимого имущества государственной (муниципальной) собственности</t>
  </si>
  <si>
    <t>Строительство, реконструкция, капитальный ремонт и ремонт автомобильных дорог общего пользования местного значения на территории Краснодарского края</t>
  </si>
  <si>
    <t>64000S2440</t>
  </si>
  <si>
    <t>Организация в границах поселений электро-, тепло-, газо- и водоснабжения населения</t>
  </si>
  <si>
    <t>6600000000</t>
  </si>
  <si>
    <t>Мероприятия в области коммунального хозяйства</t>
  </si>
  <si>
    <t>6600010270</t>
  </si>
  <si>
    <t>Решение социально-значимых вопросов</t>
  </si>
  <si>
    <t>6600060050</t>
  </si>
  <si>
    <t>Развитие жилищного хозяйства</t>
  </si>
  <si>
    <t>6700000000</t>
  </si>
  <si>
    <t>Капитальный ремонт муниципального жилого фонда</t>
  </si>
  <si>
    <t>6700010410</t>
  </si>
  <si>
    <t>Благоустройство территории</t>
  </si>
  <si>
    <t>6800000000</t>
  </si>
  <si>
    <t>Оплата за уличное освещение и его техническое облуживание</t>
  </si>
  <si>
    <t>6800010300</t>
  </si>
  <si>
    <t>Организация и содержание мест захоронения</t>
  </si>
  <si>
    <t>6800010310</t>
  </si>
  <si>
    <t>Прочие мероприятия по благоустройству городских округов и поселений</t>
  </si>
  <si>
    <t>6800010320</t>
  </si>
  <si>
    <t>Другие непрограммные направления деятельности органов местного самоуправления</t>
  </si>
  <si>
    <t>9900000000</t>
  </si>
  <si>
    <t>Расходы на передачу полномочий из поселений</t>
  </si>
  <si>
    <t>9900025010</t>
  </si>
  <si>
    <t>Межбюджетные трансферты</t>
  </si>
  <si>
    <t>500</t>
  </si>
  <si>
    <t>Управление муниципальным имуществом, связанное с оценкой недвижимости, признанием прав и регулированием отношений в сфере собственности</t>
  </si>
  <si>
    <t>9900010110</t>
  </si>
  <si>
    <t>Организация и ведение бухгалтерского учета в поселениях Белореченского района</t>
  </si>
  <si>
    <t>9900010540</t>
  </si>
  <si>
    <t>9900210110</t>
  </si>
  <si>
    <t>Поощрение победителей краевого конкурса на звание "Лучший орган территориального общественного самоуправления</t>
  </si>
  <si>
    <t>9900060390</t>
  </si>
  <si>
    <t>Дотации на поддержку местных инициатив по итогам краевого конкурса</t>
  </si>
  <si>
    <t>9900062950</t>
  </si>
  <si>
    <t>Обеспечение деятельности муниципальных и немуниципальных служащих в  представительных органах, контрольно-счетных органах муниципальных образований</t>
  </si>
  <si>
    <t>9920000000</t>
  </si>
  <si>
    <t>9920000190</t>
  </si>
  <si>
    <t xml:space="preserve">Финансовое обеспечение непредвиденных расходов </t>
  </si>
  <si>
    <t>9930000000</t>
  </si>
  <si>
    <t>Резервные фонды администрации</t>
  </si>
  <si>
    <t>9930020590</t>
  </si>
  <si>
    <t>9960000000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</si>
  <si>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</si>
  <si>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</si>
  <si>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Организация и проведение выборной кампании</t>
  </si>
  <si>
    <t>9970000000</t>
  </si>
  <si>
    <t>Проведение выборов</t>
  </si>
  <si>
    <t>9970010260</t>
  </si>
  <si>
    <t>Вед</t>
  </si>
  <si>
    <t>Представительный орган местного самоуправления поселения</t>
  </si>
  <si>
    <t>Администрация Бжедуховского сельского поселения</t>
  </si>
  <si>
    <t>2180100</t>
  </si>
  <si>
    <t>7950000</t>
  </si>
  <si>
    <t>7957100</t>
  </si>
  <si>
    <t>5241300</t>
  </si>
  <si>
    <t>3380000</t>
  </si>
  <si>
    <t>716</t>
  </si>
  <si>
    <t>Ведомственная целевая программа "Содействие развитию малого и среднего предпринимательства в муниципальном образовании Белореченский район"</t>
  </si>
  <si>
    <t>Капитальные вложения (бюджетные инвестиции) в объекты муниципальной собственности</t>
  </si>
  <si>
    <t>65 0 0000</t>
  </si>
  <si>
    <t>6000100</t>
  </si>
  <si>
    <t>Озеленение</t>
  </si>
  <si>
    <t>6000300</t>
  </si>
  <si>
    <t>Иные закупки товаров, работ и услуг</t>
  </si>
  <si>
    <t>6000200</t>
  </si>
  <si>
    <t>240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</si>
  <si>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</si>
  <si>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</si>
  <si>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</si>
  <si>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58 3 1032</t>
  </si>
  <si>
    <t>Развитие сетей уличного освещения в ст. Пшехской Белореченского района</t>
  </si>
  <si>
    <t>7957600</t>
  </si>
  <si>
    <t>715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</si>
  <si>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</si>
  <si>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</si>
  <si>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8200200</t>
  </si>
  <si>
    <t>Муниципальные целевые программы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</si>
  <si>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</si>
  <si>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7950200</t>
  </si>
  <si>
    <t>Субсидии юридическим лицам</t>
  </si>
  <si>
    <t>006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</si>
  <si>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</si>
  <si>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</si>
  <si>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</si>
  <si>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</si>
  <si>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Капитальный ремонт</t>
  </si>
  <si>
    <t>4409903</t>
  </si>
  <si>
    <t>Приобретение оборудования</t>
  </si>
  <si>
    <t>4429902</t>
  </si>
  <si>
    <t xml:space="preserve">11 </t>
  </si>
  <si>
    <t xml:space="preserve">                              к решению Совета</t>
  </si>
  <si>
    <t xml:space="preserve">                              Бжедуховского сельского поселения</t>
  </si>
  <si>
    <t xml:space="preserve">                              Белореченского района</t>
  </si>
  <si>
    <t>Наименование 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</si>
  <si>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Сумма (рублей)</t>
  </si>
  <si>
    <t>992 01 00 00 00 00 0000 000</t>
  </si>
  <si>
    <t>Источники внутреннего финансирования дефицита бюджета, всего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</si>
  <si>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</si>
  <si>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</si>
  <si>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</si>
  <si>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</si>
  <si>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</si>
  <si>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</si>
  <si>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</si>
  <si>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992 01 03 01 00 10 0000 810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</si>
  <si>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</si>
  <si>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</si>
  <si>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</si>
  <si>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</si>
  <si>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</si>
  <si>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</si>
  <si>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</si>
  <si>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</si>
  <si>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</si>
  <si>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</si>
  <si>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</si>
  <si>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</si>
  <si>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</si>
  <si>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</si>
  <si>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</si>
  <si>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</si>
  <si>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</si>
  <si>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 прочих остатков денежных средств бюджетов сельских поселений</t>
  </si>
  <si>
    <t>5190000000</t>
  </si>
  <si>
    <t>5190010780</t>
  </si>
  <si>
    <t>Защита населения и территории от 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</si>
  <si>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</si>
  <si>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5180010450</t>
  </si>
  <si>
    <t>5130010210</t>
  </si>
  <si>
    <t>5170010400</t>
  </si>
  <si>
    <t>Ведомственная целевая программа "Информатизация органов местного самоуправления» администрации муниципального образования Белореченский райония"</t>
  </si>
  <si>
    <t>5400010620</t>
  </si>
  <si>
    <t>Ведомственная целевая программа "Управление муниципальными финансами"</t>
  </si>
  <si>
    <t>Муниципальная программа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</si>
  <si>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 xml:space="preserve">Муниципальная программа "Развитие физической культуры и спорта" </t>
  </si>
  <si>
    <t>9960010230</t>
  </si>
  <si>
    <t>9960010240</t>
  </si>
  <si>
    <t>Мероприятия и ведомственные целевые программы муниципального образования Белореченский район</t>
  </si>
  <si>
    <t xml:space="preserve">Ведомственная целевая программа "Содействие развитию малого и среднего предпринимательства в муниципальном образовании Белореченский район""
</t>
  </si>
  <si>
    <t>5120010560</t>
  </si>
  <si>
    <t>Н.А.Каменская"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</si>
  <si>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</si>
  <si>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</t>
  </si>
  <si>
    <t>Налог на имущество физических лиц, взимаемый по ставкам, применяемым  к объектам налогообложения, расположенным в границах поселений*</t>
  </si>
  <si>
    <t>Земельный налог*</t>
  </si>
  <si>
    <t>*По видам и подвидам доходов, входящих в соответствующий группировочный код бюджетной классификации, зачисляемым в местные бюджеты  в соответствии с законодательством Российской Федерации</t>
  </si>
  <si>
    <t>9900060380</t>
  </si>
  <si>
    <t>1 05 03010 01 0000 110</t>
  </si>
  <si>
    <t>9900010690</t>
  </si>
  <si>
    <t>Реализация инициативных проектов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</si>
  <si>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</t>
  </si>
  <si>
    <t xml:space="preserve">     Приложение № 2</t>
  </si>
  <si>
    <t xml:space="preserve">     Приложение № 3</t>
  </si>
  <si>
    <t xml:space="preserve"> </t>
  </si>
  <si>
    <t xml:space="preserve">                              Приложение № 5</t>
  </si>
  <si>
    <t xml:space="preserve">                              от  16.08.2021 года № 94</t>
  </si>
  <si>
    <t xml:space="preserve">     Приложение № 1</t>
  </si>
  <si>
    <t xml:space="preserve"> от 09.09.2021 года № 95</t>
  </si>
  <si>
    <t xml:space="preserve">Объем поступлений доходов в бюджет Бжедуховского сельского поселения Белореченского района по кодам видов (подвидов) доходов на 2022 год </t>
  </si>
  <si>
    <t>Распределение бюджетных ассигнований по целевым статьям (муниципальным программам  Бжедуховского сельского поселения Белореченского района и непрограммным направлениям деятельности),  группам видов расходов  классификации расходов бюджета на 2022 год</t>
  </si>
  <si>
    <t>Ведомственная структура расходов бюджета Бжедуховского сельского поселения Белореченского района на 2022 год</t>
  </si>
  <si>
    <t>Источники внутреннего финансирования дефицита бюджета Бжедуховского сельского поселения Белореченского района на 2022 год, перечень статей источников финансирования дефицита бюджета</t>
  </si>
  <si>
    <t>Образование</t>
  </si>
  <si>
    <t xml:space="preserve">Молодежная политика </t>
  </si>
  <si>
    <t>5300000000</t>
  </si>
  <si>
    <t>Мероприятия в области молодежной политики</t>
  </si>
  <si>
    <t>5320000000</t>
  </si>
  <si>
    <t>5320010350</t>
  </si>
  <si>
    <t>Проведение мероприятий для детей и молодежи</t>
  </si>
  <si>
    <t xml:space="preserve">                          Приложение № 1</t>
  </si>
  <si>
    <t xml:space="preserve"> Приложение № 4</t>
  </si>
  <si>
    <t>5200000000</t>
  </si>
  <si>
    <t>5220000000</t>
  </si>
  <si>
    <t>Административно-хозяйственная часть</t>
  </si>
  <si>
    <t>5220000590</t>
  </si>
  <si>
    <t>Муниципальная программа  "Обеспечение деятельности органов местного самоуправления"</t>
  </si>
  <si>
    <t>Муниципальная программа "Обеспечение деятельности органов местного самоуправления"</t>
  </si>
  <si>
    <t>Муниципальная программа "Обеспечение деятельности казенных учреждений"</t>
  </si>
  <si>
    <t>Муниципальная программа "Молодежная политика, оздоровление, занятость детей и подростков"</t>
  </si>
  <si>
    <t>Ведомственная целевая программа "Дорожная деятельность в отношении автомобильных дорог общего пользования местного значения муниципального образования Белореченский район"</t>
  </si>
  <si>
    <t>Непрограммные мероприятия в области архитектуры и управления муниципальным имуществом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</si>
  <si>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</si>
  <si>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"Информатизация органов местного самоуправления» администрации муниципального образования Белореченский район"</t>
  </si>
  <si>
    <t>Ведомственная целевая программа "Социальное обеспечение и иные выплаты гражданам"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</si>
  <si>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</si>
  <si>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 xml:space="preserve">                          от 21.12.2021 года № 110</t>
  </si>
  <si>
    <t>Реализация мероприятий по социальному обеспечению и иным выплатам гражданам</t>
  </si>
  <si>
    <t>Почетный гражданин</t>
  </si>
  <si>
    <t>5400010630</t>
  </si>
  <si>
    <t>Материальные затраты главных распорядителей бюджетных средств</t>
  </si>
  <si>
    <t>5600010030</t>
  </si>
  <si>
    <t>560000000</t>
  </si>
  <si>
    <t xml:space="preserve">                          от 24.03.2022 года № 130</t>
  </si>
  <si>
    <t xml:space="preserve">                        " Приложение № 1</t>
  </si>
  <si>
    <t xml:space="preserve">                          в редакции решения Совета</t>
  </si>
  <si>
    <t>2 02 40014 10 0000 150</t>
  </si>
  <si>
    <t xml:space="preserve"> от 24.03.02.2022 года № 130</t>
  </si>
  <si>
    <t xml:space="preserve"> " Приложение № 3</t>
  </si>
  <si>
    <t xml:space="preserve">  Приложение №2</t>
  </si>
  <si>
    <t xml:space="preserve"> от 21.12.2021 года № 110</t>
  </si>
  <si>
    <t xml:space="preserve"> в редакции</t>
  </si>
  <si>
    <t xml:space="preserve"> решения Совета</t>
  </si>
  <si>
    <t xml:space="preserve"> Приложение № 3</t>
  </si>
  <si>
    <t xml:space="preserve"> от 24.03.2022 года № 130</t>
  </si>
  <si>
    <t>"Приложение № 4</t>
  </si>
  <si>
    <t>в редакции  решения Совета</t>
  </si>
  <si>
    <t xml:space="preserve"> Бжедуховского сельского поселения</t>
  </si>
  <si>
    <t xml:space="preserve"> "Приложение № 5</t>
  </si>
  <si>
    <t xml:space="preserve"> в редакции решения Совета</t>
  </si>
  <si>
    <t xml:space="preserve">                              от  24.03.2022 года № 130</t>
  </si>
  <si>
    <t xml:space="preserve">                              от  21.12.2021 года № 110</t>
  </si>
  <si>
    <t xml:space="preserve">                              в редакции решения Совета</t>
  </si>
  <si>
    <t xml:space="preserve">                             "Приложение № 6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</si>
  <si>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</si>
  <si>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</si>
  <si>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5100010140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</si>
</sst>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\-??_р_._-;_-@_-"/>
    <numFmt numFmtId="166" formatCode="#,##0.00;[Red]#,##0.00"/>
    <numFmt numFmtId="167" formatCode="_(* #,##0.00_);_(* \(#,##0.00\);_(* \-??_);_(@_)"/>
    <numFmt numFmtId="168" formatCode="_(* #,##0_);_(* \(#,##0\);_(* \-??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55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justify"/>
      <protection/>
    </xf>
    <xf numFmtId="0" fontId="3" fillId="0" borderId="0" xfId="53" applyFont="1" applyAlignment="1">
      <alignment horizontal="left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vertical="top" wrapText="1"/>
      <protection/>
    </xf>
    <xf numFmtId="49" fontId="7" fillId="0" borderId="11" xfId="53" applyNumberFormat="1" applyFont="1" applyBorder="1" applyAlignment="1">
      <alignment horizontal="justify" vertical="top" wrapText="1"/>
      <protection/>
    </xf>
    <xf numFmtId="4" fontId="7" fillId="0" borderId="11" xfId="53" applyNumberFormat="1" applyFont="1" applyBorder="1" applyAlignment="1">
      <alignment horizontal="right" vertical="top" wrapText="1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Border="1" applyAlignment="1">
      <alignment vertical="top" wrapText="1"/>
      <protection/>
    </xf>
    <xf numFmtId="49" fontId="3" fillId="0" borderId="0" xfId="53" applyNumberFormat="1" applyFont="1" applyBorder="1" applyAlignment="1">
      <alignment horizontal="justify" vertical="top" wrapText="1"/>
      <protection/>
    </xf>
    <xf numFmtId="4" fontId="3" fillId="0" borderId="0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3" fillId="0" borderId="0" xfId="53" applyNumberFormat="1" applyFont="1" applyBorder="1" applyAlignment="1">
      <alignment horizontal="left" vertical="top" wrapText="1"/>
      <protection/>
    </xf>
    <xf numFmtId="49" fontId="3" fillId="0" borderId="0" xfId="53" applyNumberFormat="1" applyFont="1" applyBorder="1" applyAlignment="1">
      <alignment horizontal="left" vertical="top"/>
      <protection/>
    </xf>
    <xf numFmtId="0" fontId="3" fillId="0" borderId="0" xfId="53" applyFont="1" applyBorder="1" applyAlignment="1">
      <alignment horizontal="right" vertical="top"/>
      <protection/>
    </xf>
    <xf numFmtId="0" fontId="4" fillId="0" borderId="0" xfId="53" applyFont="1" applyBorder="1" applyAlignment="1">
      <alignment vertical="top" wrapText="1"/>
      <protection/>
    </xf>
    <xf numFmtId="2" fontId="3" fillId="0" borderId="0" xfId="53" applyNumberFormat="1" applyFont="1" applyBorder="1" applyAlignment="1">
      <alignment horizontal="right" vertical="top"/>
      <protection/>
    </xf>
    <xf numFmtId="0" fontId="3" fillId="0" borderId="0" xfId="53" applyNumberFormat="1" applyFont="1" applyAlignment="1">
      <alignment vertical="top"/>
      <protection/>
    </xf>
    <xf numFmtId="0" fontId="4" fillId="0" borderId="0" xfId="0" applyFont="1" applyFill="1" applyAlignment="1">
      <alignment horizontal="center" vertical="top" wrapText="1"/>
    </xf>
    <xf numFmtId="0" fontId="7" fillId="0" borderId="0" xfId="53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horizontal="left" vertical="top" wrapText="1"/>
      <protection/>
    </xf>
    <xf numFmtId="4" fontId="7" fillId="0" borderId="0" xfId="53" applyNumberFormat="1" applyFont="1" applyBorder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vertical="top"/>
      <protection/>
    </xf>
    <xf numFmtId="0" fontId="7" fillId="0" borderId="0" xfId="53" applyFont="1" applyBorder="1" applyAlignment="1">
      <alignment vertical="top"/>
      <protection/>
    </xf>
    <xf numFmtId="49" fontId="7" fillId="0" borderId="0" xfId="53" applyNumberFormat="1" applyFont="1" applyBorder="1" applyAlignment="1">
      <alignment horizontal="justify" vertical="top" wrapText="1"/>
      <protection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54" applyFont="1" applyFill="1" applyAlignment="1">
      <alignment horizontal="right"/>
      <protection/>
    </xf>
    <xf numFmtId="0" fontId="8" fillId="33" borderId="0" xfId="55" applyFont="1" applyFill="1" applyAlignment="1">
      <alignment horizontal="center" vertical="top"/>
      <protection/>
    </xf>
    <xf numFmtId="0" fontId="8" fillId="33" borderId="0" xfId="55" applyFont="1" applyFill="1" applyAlignment="1">
      <alignment horizontal="left"/>
      <protection/>
    </xf>
    <xf numFmtId="164" fontId="8" fillId="33" borderId="0" xfId="55" applyNumberFormat="1" applyFont="1" applyFill="1" applyAlignment="1">
      <alignment horizontal="center" wrapText="1"/>
      <protection/>
    </xf>
    <xf numFmtId="0" fontId="8" fillId="33" borderId="0" xfId="55" applyFont="1" applyFill="1" applyAlignment="1">
      <alignment/>
      <protection/>
    </xf>
    <xf numFmtId="3" fontId="9" fillId="33" borderId="0" xfId="55" applyNumberFormat="1" applyFont="1" applyFill="1">
      <alignment/>
      <protection/>
    </xf>
    <xf numFmtId="0" fontId="8" fillId="33" borderId="0" xfId="55" applyFont="1" applyFill="1">
      <alignment/>
      <protection/>
    </xf>
    <xf numFmtId="0" fontId="3" fillId="33" borderId="0" xfId="53" applyFont="1" applyFill="1" applyAlignment="1">
      <alignment/>
      <protection/>
    </xf>
    <xf numFmtId="0" fontId="9" fillId="33" borderId="0" xfId="55" applyFont="1" applyFill="1" applyAlignment="1">
      <alignment horizontal="center" vertical="top"/>
      <protection/>
    </xf>
    <xf numFmtId="0" fontId="5" fillId="33" borderId="0" xfId="55" applyFont="1" applyFill="1" applyBorder="1" applyAlignment="1">
      <alignment horizontal="center" wrapText="1"/>
      <protection/>
    </xf>
    <xf numFmtId="0" fontId="9" fillId="33" borderId="0" xfId="55" applyFont="1" applyFill="1">
      <alignment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/>
      <protection/>
    </xf>
    <xf numFmtId="3" fontId="9" fillId="33" borderId="0" xfId="55" applyNumberFormat="1" applyFont="1" applyFill="1" applyAlignment="1">
      <alignment horizontal="center" vertical="center"/>
      <protection/>
    </xf>
    <xf numFmtId="0" fontId="8" fillId="33" borderId="0" xfId="55" applyFont="1" applyFill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center" wrapText="1"/>
      <protection/>
    </xf>
    <xf numFmtId="4" fontId="5" fillId="33" borderId="0" xfId="55" applyNumberFormat="1" applyFont="1" applyFill="1" applyBorder="1" applyAlignment="1">
      <alignment horizontal="right"/>
      <protection/>
    </xf>
    <xf numFmtId="3" fontId="9" fillId="33" borderId="0" xfId="55" applyNumberFormat="1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5" fillId="33" borderId="13" xfId="55" applyFont="1" applyFill="1" applyBorder="1" applyAlignment="1">
      <alignment horizontal="center" wrapText="1"/>
      <protection/>
    </xf>
    <xf numFmtId="4" fontId="5" fillId="33" borderId="13" xfId="55" applyNumberFormat="1" applyFont="1" applyFill="1" applyBorder="1" applyAlignment="1">
      <alignment horizontal="right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horizontal="left" wrapText="1"/>
      <protection/>
    </xf>
    <xf numFmtId="49" fontId="5" fillId="33" borderId="0" xfId="55" applyNumberFormat="1" applyFont="1" applyFill="1" applyBorder="1" applyAlignment="1">
      <alignment horizontal="center" wrapText="1"/>
      <protection/>
    </xf>
    <xf numFmtId="49" fontId="5" fillId="33" borderId="0" xfId="55" applyNumberFormat="1" applyFont="1" applyFill="1" applyBorder="1" applyAlignment="1">
      <alignment/>
      <protection/>
    </xf>
    <xf numFmtId="3" fontId="9" fillId="33" borderId="0" xfId="55" applyNumberFormat="1" applyFont="1" applyFill="1" applyAlignment="1">
      <alignment/>
      <protection/>
    </xf>
    <xf numFmtId="49" fontId="8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4" fontId="4" fillId="33" borderId="0" xfId="55" applyNumberFormat="1" applyFont="1" applyFill="1" applyBorder="1" applyAlignment="1">
      <alignment horizontal="right"/>
      <protection/>
    </xf>
    <xf numFmtId="3" fontId="8" fillId="33" borderId="0" xfId="55" applyNumberFormat="1" applyFont="1" applyFill="1" applyAlignment="1">
      <alignment/>
      <protection/>
    </xf>
    <xf numFmtId="16" fontId="8" fillId="33" borderId="0" xfId="55" applyNumberFormat="1" applyFont="1" applyFill="1" applyAlignment="1">
      <alignment/>
      <protection/>
    </xf>
    <xf numFmtId="0" fontId="4" fillId="33" borderId="0" xfId="0" applyFont="1" applyFill="1" applyBorder="1" applyAlignment="1">
      <alignment horizontal="justify"/>
    </xf>
    <xf numFmtId="49" fontId="9" fillId="33" borderId="0" xfId="55" applyNumberFormat="1" applyFont="1" applyFill="1" applyBorder="1" applyAlignment="1">
      <alignment horizontal="center" wrapText="1"/>
      <protection/>
    </xf>
    <xf numFmtId="49" fontId="5" fillId="33" borderId="0" xfId="55" applyNumberFormat="1" applyFont="1" applyFill="1" applyBorder="1" applyAlignment="1">
      <alignment horizontal="center"/>
      <protection/>
    </xf>
    <xf numFmtId="49" fontId="8" fillId="33" borderId="0" xfId="55" applyNumberFormat="1" applyFont="1" applyFill="1" applyBorder="1" applyAlignment="1">
      <alignment horizontal="center" vertical="top" wrapText="1"/>
      <protection/>
    </xf>
    <xf numFmtId="3" fontId="8" fillId="33" borderId="0" xfId="55" applyNumberFormat="1" applyFont="1" applyFill="1" applyAlignment="1">
      <alignment vertical="top"/>
      <protection/>
    </xf>
    <xf numFmtId="0" fontId="8" fillId="33" borderId="0" xfId="55" applyFont="1" applyFill="1" applyAlignment="1">
      <alignment vertical="top"/>
      <protection/>
    </xf>
    <xf numFmtId="0" fontId="5" fillId="33" borderId="0" xfId="55" applyFont="1" applyFill="1" applyBorder="1" applyAlignment="1">
      <alignment wrapText="1"/>
      <protection/>
    </xf>
    <xf numFmtId="4" fontId="5" fillId="33" borderId="0" xfId="55" applyNumberFormat="1" applyFont="1" applyFill="1" applyBorder="1" applyAlignment="1">
      <alignment/>
      <protection/>
    </xf>
    <xf numFmtId="0" fontId="4" fillId="0" borderId="0" xfId="0" applyFont="1" applyAlignment="1">
      <alignment wrapText="1"/>
    </xf>
    <xf numFmtId="4" fontId="4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3" fontId="8" fillId="33" borderId="0" xfId="55" applyNumberFormat="1" applyFont="1" applyFill="1">
      <alignment/>
      <protection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 shrinkToFit="1"/>
    </xf>
    <xf numFmtId="3" fontId="9" fillId="33" borderId="0" xfId="55" applyNumberFormat="1" applyFont="1" applyFill="1" applyBorder="1">
      <alignment/>
      <protection/>
    </xf>
    <xf numFmtId="0" fontId="8" fillId="33" borderId="0" xfId="55" applyFont="1" applyFill="1" applyBorder="1">
      <alignment/>
      <protection/>
    </xf>
    <xf numFmtId="4" fontId="4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33" borderId="0" xfId="55" applyFont="1" applyFill="1" applyAlignment="1">
      <alignment horizontal="left"/>
      <protection/>
    </xf>
    <xf numFmtId="49" fontId="8" fillId="33" borderId="0" xfId="55" applyNumberFormat="1" applyFont="1" applyFill="1" applyAlignment="1">
      <alignment/>
      <protection/>
    </xf>
    <xf numFmtId="49" fontId="8" fillId="33" borderId="14" xfId="55" applyNumberFormat="1" applyFont="1" applyFill="1" applyBorder="1" applyAlignment="1">
      <alignment horizont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49" fontId="4" fillId="33" borderId="15" xfId="55" applyNumberFormat="1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9" fontId="5" fillId="33" borderId="13" xfId="55" applyNumberFormat="1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/>
      <protection/>
    </xf>
    <xf numFmtId="4" fontId="4" fillId="33" borderId="0" xfId="55" applyNumberFormat="1" applyFont="1" applyFill="1" applyBorder="1" applyAlignment="1">
      <alignment horizontal="right" vertical="top"/>
      <protection/>
    </xf>
    <xf numFmtId="3" fontId="9" fillId="33" borderId="0" xfId="55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 wrapText="1"/>
    </xf>
    <xf numFmtId="4" fontId="4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horizontal="left" vertical="top" wrapText="1"/>
      <protection/>
    </xf>
    <xf numFmtId="3" fontId="9" fillId="33" borderId="0" xfId="55" applyNumberFormat="1" applyFont="1" applyFill="1" applyAlignment="1">
      <alignment vertical="top"/>
      <protection/>
    </xf>
    <xf numFmtId="49" fontId="4" fillId="33" borderId="0" xfId="55" applyNumberFormat="1" applyFont="1" applyFill="1" applyBorder="1" applyAlignment="1">
      <alignment horizontal="left" vertical="top" wrapText="1"/>
      <protection/>
    </xf>
    <xf numFmtId="49" fontId="4" fillId="33" borderId="0" xfId="0" applyNumberFormat="1" applyFont="1" applyFill="1" applyBorder="1" applyAlignment="1">
      <alignment horizontal="center" vertical="top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49" fontId="8" fillId="33" borderId="12" xfId="55" applyNumberFormat="1" applyFont="1" applyFill="1" applyBorder="1" applyAlignment="1">
      <alignment horizontal="center" wrapText="1"/>
      <protection/>
    </xf>
    <xf numFmtId="49" fontId="4" fillId="33" borderId="12" xfId="55" applyNumberFormat="1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/>
      <protection/>
    </xf>
    <xf numFmtId="0" fontId="9" fillId="33" borderId="0" xfId="55" applyFont="1" applyFill="1" applyAlignment="1">
      <alignment horizontal="center"/>
      <protection/>
    </xf>
    <xf numFmtId="164" fontId="4" fillId="33" borderId="0" xfId="55" applyNumberFormat="1" applyFont="1" applyFill="1" applyBorder="1" applyAlignment="1">
      <alignment/>
      <protection/>
    </xf>
    <xf numFmtId="0" fontId="5" fillId="33" borderId="0" xfId="55" applyFont="1" applyFill="1" applyBorder="1" applyAlignment="1">
      <alignment/>
      <protection/>
    </xf>
    <xf numFmtId="0" fontId="4" fillId="33" borderId="0" xfId="0" applyFont="1" applyFill="1" applyBorder="1" applyAlignment="1">
      <alignment wrapText="1"/>
    </xf>
    <xf numFmtId="49" fontId="4" fillId="33" borderId="0" xfId="55" applyNumberFormat="1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 wrapText="1"/>
      <protection/>
    </xf>
    <xf numFmtId="49" fontId="4" fillId="34" borderId="0" xfId="55" applyNumberFormat="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wrapText="1"/>
    </xf>
    <xf numFmtId="0" fontId="9" fillId="33" borderId="0" xfId="55" applyNumberFormat="1" applyFont="1" applyFill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" fontId="3" fillId="0" borderId="0" xfId="53" applyNumberFormat="1" applyFont="1">
      <alignment/>
      <protection/>
    </xf>
    <xf numFmtId="49" fontId="9" fillId="33" borderId="0" xfId="55" applyNumberFormat="1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53" applyFont="1" applyBorder="1" applyAlignment="1">
      <alignment horizont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justify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2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G80"/>
  <sheetViews>
    <sheetView zoomScale="90" zoomScaleNormal="90" zoomScalePageLayoutView="0" workbookViewId="0" topLeftCell="A1">
      <selection activeCell="C67" sqref="C67"/>
    </sheetView>
  </sheetViews>
  <sheetFormatPr defaultColWidth="9.140625" defaultRowHeight="12.75"/>
  <cols>
    <col min="1" max="1" width="29.28125" style="11" customWidth="1"/>
    <col min="2" max="2" width="40.00390625" style="12" customWidth="1"/>
    <col min="3" max="3" width="17.00390625" style="11" customWidth="1"/>
    <col min="4" max="4" width="9.28125" style="11" customWidth="1"/>
    <col min="5" max="16384" width="9.140625" style="11" customWidth="1"/>
  </cols>
  <sheetData>
    <row r="3" spans="2:3" ht="18">
      <c r="B3" s="146" t="s">
        <v>441</v>
      </c>
      <c r="C3" s="146"/>
    </row>
    <row r="4" spans="2:3" ht="18">
      <c r="B4" s="146" t="s">
        <v>40</v>
      </c>
      <c r="C4" s="146"/>
    </row>
    <row r="5" spans="2:3" ht="18">
      <c r="B5" s="146" t="s">
        <v>41</v>
      </c>
      <c r="C5" s="146"/>
    </row>
    <row r="6" spans="2:3" ht="18">
      <c r="B6" s="146" t="s">
        <v>42</v>
      </c>
      <c r="C6" s="146"/>
    </row>
    <row r="7" spans="2:3" ht="18" customHeight="1">
      <c r="B7" s="147" t="s">
        <v>464</v>
      </c>
      <c r="C7" s="147"/>
    </row>
    <row r="8" spans="2:3" ht="18">
      <c r="B8" s="146" t="s">
        <v>465</v>
      </c>
      <c r="C8" s="146"/>
    </row>
    <row r="9" spans="2:3" ht="18">
      <c r="B9" s="146" t="s">
        <v>40</v>
      </c>
      <c r="C9" s="146"/>
    </row>
    <row r="10" spans="2:3" ht="18">
      <c r="B10" s="146" t="s">
        <v>41</v>
      </c>
      <c r="C10" s="146"/>
    </row>
    <row r="11" spans="2:3" ht="18">
      <c r="B11" s="146" t="s">
        <v>42</v>
      </c>
      <c r="C11" s="146"/>
    </row>
    <row r="12" spans="2:3" ht="18" customHeight="1">
      <c r="B12" s="147" t="s">
        <v>457</v>
      </c>
      <c r="C12" s="147"/>
    </row>
    <row r="13" spans="2:3" ht="18">
      <c r="B13" s="146" t="s">
        <v>466</v>
      </c>
      <c r="C13" s="146"/>
    </row>
    <row r="14" spans="2:3" ht="18">
      <c r="B14" s="146" t="s">
        <v>41</v>
      </c>
      <c r="C14" s="146"/>
    </row>
    <row r="15" spans="2:3" ht="18">
      <c r="B15" s="146" t="s">
        <v>42</v>
      </c>
      <c r="C15" s="146"/>
    </row>
    <row r="16" spans="2:3" ht="18" customHeight="1">
      <c r="B16" s="147" t="s">
        <v>464</v>
      </c>
      <c r="C16" s="147"/>
    </row>
    <row r="17" spans="2:3" ht="18">
      <c r="B17" s="13"/>
      <c r="C17" s="13"/>
    </row>
    <row r="18" spans="1:3" ht="62.25" customHeight="1">
      <c r="A18" s="150" t="s">
        <v>430</v>
      </c>
      <c r="B18" s="150"/>
      <c r="C18" s="150"/>
    </row>
    <row r="19" spans="1:3" ht="15" customHeight="1" thickBot="1">
      <c r="A19" s="14"/>
      <c r="B19" s="14"/>
      <c r="C19" s="14"/>
    </row>
    <row r="20" spans="1:3" ht="12.75" customHeight="1" thickBot="1">
      <c r="A20" s="151" t="s">
        <v>43</v>
      </c>
      <c r="B20" s="152" t="s">
        <v>44</v>
      </c>
      <c r="C20" s="151" t="s">
        <v>45</v>
      </c>
    </row>
    <row r="21" spans="1:3" ht="9.75" customHeight="1" thickBot="1">
      <c r="A21" s="151"/>
      <c r="B21" s="152"/>
      <c r="C21" s="151"/>
    </row>
    <row r="22" spans="1:3" s="18" customFormat="1" ht="36" customHeight="1">
      <c r="A22" s="15" t="s">
        <v>46</v>
      </c>
      <c r="B22" s="16" t="s">
        <v>47</v>
      </c>
      <c r="C22" s="17">
        <f>SUM(C23:C43)</f>
        <v>15438100</v>
      </c>
    </row>
    <row r="23" spans="1:3" s="18" customFormat="1" ht="18" customHeight="1">
      <c r="A23" s="19" t="s">
        <v>48</v>
      </c>
      <c r="B23" s="20" t="s">
        <v>413</v>
      </c>
      <c r="C23" s="21">
        <v>6336000</v>
      </c>
    </row>
    <row r="24" spans="1:3" s="18" customFormat="1" ht="75.75" customHeight="1">
      <c r="A24" s="22" t="s">
        <v>49</v>
      </c>
      <c r="B24" s="23" t="s">
        <v>414</v>
      </c>
      <c r="C24" s="21">
        <v>2757100</v>
      </c>
    </row>
    <row r="25" spans="1:3" s="18" customFormat="1" ht="15.75" customHeight="1" hidden="1">
      <c r="A25" s="22"/>
      <c r="B25" s="22" t="s">
        <v>50</v>
      </c>
      <c r="C25" s="21"/>
    </row>
    <row r="26" spans="1:3" s="18" customFormat="1" ht="144.75" customHeight="1" hidden="1">
      <c r="A26" s="22" t="s">
        <v>51</v>
      </c>
      <c r="B26" s="23" t="s">
        <v>52</v>
      </c>
      <c r="C26" s="21"/>
    </row>
    <row r="27" spans="1:3" s="18" customFormat="1" ht="180" customHeight="1" hidden="1">
      <c r="A27" s="22" t="s">
        <v>53</v>
      </c>
      <c r="B27" s="3" t="s">
        <v>54</v>
      </c>
      <c r="C27" s="21"/>
    </row>
    <row r="28" spans="1:3" s="18" customFormat="1" ht="148.5" customHeight="1" hidden="1">
      <c r="A28" s="22" t="s">
        <v>55</v>
      </c>
      <c r="B28" s="3" t="s">
        <v>56</v>
      </c>
      <c r="C28" s="21"/>
    </row>
    <row r="29" spans="1:3" s="18" customFormat="1" ht="33" customHeight="1" hidden="1">
      <c r="A29" s="22" t="s">
        <v>57</v>
      </c>
      <c r="B29" s="3" t="s">
        <v>58</v>
      </c>
      <c r="C29" s="21"/>
    </row>
    <row r="30" spans="1:3" s="18" customFormat="1" ht="31.5" customHeight="1" hidden="1">
      <c r="A30" s="22" t="s">
        <v>419</v>
      </c>
      <c r="B30" s="3" t="s">
        <v>59</v>
      </c>
      <c r="C30" s="21">
        <v>0</v>
      </c>
    </row>
    <row r="31" spans="1:3" s="18" customFormat="1" ht="91.5" customHeight="1">
      <c r="A31" s="19" t="s">
        <v>60</v>
      </c>
      <c r="B31" s="24" t="s">
        <v>415</v>
      </c>
      <c r="C31" s="21">
        <v>895000</v>
      </c>
    </row>
    <row r="32" spans="1:3" s="18" customFormat="1" ht="28.5" customHeight="1" hidden="1">
      <c r="A32" s="19" t="s">
        <v>61</v>
      </c>
      <c r="B32" s="24" t="s">
        <v>62</v>
      </c>
      <c r="C32" s="21"/>
    </row>
    <row r="33" spans="1:3" s="18" customFormat="1" ht="19.5" customHeight="1">
      <c r="A33" s="19" t="s">
        <v>63</v>
      </c>
      <c r="B33" s="24" t="s">
        <v>416</v>
      </c>
      <c r="C33" s="21">
        <v>2062000</v>
      </c>
    </row>
    <row r="34" spans="1:3" s="18" customFormat="1" ht="32.25" customHeight="1" hidden="1">
      <c r="A34" s="19" t="s">
        <v>64</v>
      </c>
      <c r="B34" s="25" t="s">
        <v>65</v>
      </c>
      <c r="C34" s="26"/>
    </row>
    <row r="35" spans="1:3" s="18" customFormat="1" ht="162.75" customHeight="1" hidden="1">
      <c r="A35" s="27" t="s">
        <v>2</v>
      </c>
      <c r="B35" s="5" t="s">
        <v>3</v>
      </c>
      <c r="C35" s="28"/>
    </row>
    <row r="36" spans="1:6" s="18" customFormat="1" ht="168.75" customHeight="1">
      <c r="A36" s="19" t="s">
        <v>4</v>
      </c>
      <c r="B36" s="7" t="s">
        <v>5</v>
      </c>
      <c r="C36" s="21">
        <v>3123000</v>
      </c>
      <c r="F36" s="36"/>
    </row>
    <row r="37" spans="1:4" s="18" customFormat="1" ht="147.75" customHeight="1">
      <c r="A37" s="19" t="s">
        <v>66</v>
      </c>
      <c r="B37" s="24" t="s">
        <v>67</v>
      </c>
      <c r="C37" s="21">
        <v>265000</v>
      </c>
      <c r="D37" s="29"/>
    </row>
    <row r="38" spans="1:3" s="18" customFormat="1" ht="0" customHeight="1" hidden="1">
      <c r="A38" s="22" t="s">
        <v>0</v>
      </c>
      <c r="B38" s="6" t="s">
        <v>1</v>
      </c>
      <c r="C38" s="21">
        <v>0</v>
      </c>
    </row>
    <row r="39" spans="1:3" s="18" customFormat="1" ht="71.25" customHeight="1" hidden="1">
      <c r="A39" s="27" t="s">
        <v>6</v>
      </c>
      <c r="B39" s="2" t="s">
        <v>7</v>
      </c>
      <c r="C39" s="21">
        <v>0</v>
      </c>
    </row>
    <row r="40" spans="1:3" s="18" customFormat="1" ht="51.75" customHeight="1" hidden="1">
      <c r="A40" s="27" t="s">
        <v>8</v>
      </c>
      <c r="B40" s="2" t="s">
        <v>9</v>
      </c>
      <c r="C40" s="21">
        <v>0</v>
      </c>
    </row>
    <row r="41" spans="1:3" s="18" customFormat="1" ht="206.25" customHeight="1" hidden="1">
      <c r="A41" s="2" t="s">
        <v>10</v>
      </c>
      <c r="B41" s="2" t="s">
        <v>11</v>
      </c>
      <c r="C41" s="21">
        <v>0</v>
      </c>
    </row>
    <row r="42" spans="1:3" s="18" customFormat="1" ht="111" customHeight="1" hidden="1">
      <c r="A42" s="30" t="s">
        <v>12</v>
      </c>
      <c r="B42" s="2" t="s">
        <v>13</v>
      </c>
      <c r="C42" s="21">
        <v>0</v>
      </c>
    </row>
    <row r="43" spans="1:3" s="18" customFormat="1" ht="165" customHeight="1" hidden="1">
      <c r="A43" s="30" t="s">
        <v>14</v>
      </c>
      <c r="B43" s="2" t="s">
        <v>15</v>
      </c>
      <c r="C43" s="21">
        <v>0</v>
      </c>
    </row>
    <row r="44" spans="1:3" s="34" customFormat="1" ht="29.25" customHeight="1">
      <c r="A44" s="31" t="s">
        <v>68</v>
      </c>
      <c r="B44" s="32" t="s">
        <v>69</v>
      </c>
      <c r="C44" s="33">
        <f>C45+C66</f>
        <v>5100892</v>
      </c>
    </row>
    <row r="45" spans="1:3" s="34" customFormat="1" ht="57" customHeight="1">
      <c r="A45" s="35" t="s">
        <v>70</v>
      </c>
      <c r="B45" s="24" t="s">
        <v>71</v>
      </c>
      <c r="C45" s="21">
        <f>C46+C53+C57+C59+C58</f>
        <v>5100892</v>
      </c>
    </row>
    <row r="46" spans="1:3" s="18" customFormat="1" ht="92.25" customHeight="1">
      <c r="A46" s="19" t="s">
        <v>16</v>
      </c>
      <c r="B46" s="7" t="s">
        <v>17</v>
      </c>
      <c r="C46" s="21">
        <v>4071100</v>
      </c>
    </row>
    <row r="47" spans="1:3" s="18" customFormat="1" ht="18.75" customHeight="1" hidden="1">
      <c r="A47" s="19" t="s">
        <v>72</v>
      </c>
      <c r="B47" s="24" t="s">
        <v>73</v>
      </c>
      <c r="C47" s="21"/>
    </row>
    <row r="48" spans="1:3" s="18" customFormat="1" ht="54" hidden="1">
      <c r="A48" s="19" t="s">
        <v>74</v>
      </c>
      <c r="B48" s="24" t="s">
        <v>75</v>
      </c>
      <c r="C48" s="21">
        <v>0</v>
      </c>
    </row>
    <row r="49" spans="1:3" s="18" customFormat="1" ht="36" hidden="1">
      <c r="A49" s="19" t="s">
        <v>72</v>
      </c>
      <c r="B49" s="24" t="s">
        <v>73</v>
      </c>
      <c r="C49" s="21">
        <v>0</v>
      </c>
    </row>
    <row r="50" spans="1:3" s="18" customFormat="1" ht="72" hidden="1">
      <c r="A50" s="4" t="s">
        <v>18</v>
      </c>
      <c r="B50" s="8" t="s">
        <v>19</v>
      </c>
      <c r="C50" s="21"/>
    </row>
    <row r="51" spans="1:3" s="18" customFormat="1" ht="36" hidden="1">
      <c r="A51" s="4" t="s">
        <v>22</v>
      </c>
      <c r="B51" s="6" t="s">
        <v>23</v>
      </c>
      <c r="C51" s="21">
        <v>0</v>
      </c>
    </row>
    <row r="52" spans="1:3" s="18" customFormat="1" ht="102.75" customHeight="1" hidden="1">
      <c r="A52" s="4" t="s">
        <v>24</v>
      </c>
      <c r="B52" s="9" t="s">
        <v>25</v>
      </c>
      <c r="C52" s="21">
        <v>0</v>
      </c>
    </row>
    <row r="53" spans="1:3" s="18" customFormat="1" ht="71.25" customHeight="1">
      <c r="A53" s="7" t="s">
        <v>20</v>
      </c>
      <c r="B53" s="7" t="s">
        <v>21</v>
      </c>
      <c r="C53" s="21">
        <v>366400</v>
      </c>
    </row>
    <row r="54" spans="1:3" s="18" customFormat="1" ht="37.5" customHeight="1" hidden="1">
      <c r="A54" s="19" t="s">
        <v>22</v>
      </c>
      <c r="B54" s="9" t="s">
        <v>23</v>
      </c>
      <c r="C54" s="21">
        <v>0</v>
      </c>
    </row>
    <row r="55" spans="1:3" s="18" customFormat="1" ht="36" customHeight="1" hidden="1">
      <c r="A55" s="19" t="s">
        <v>26</v>
      </c>
      <c r="B55" s="7" t="s">
        <v>27</v>
      </c>
      <c r="C55" s="21">
        <v>0</v>
      </c>
    </row>
    <row r="56" spans="1:3" s="18" customFormat="1" ht="55.5" customHeight="1" hidden="1">
      <c r="A56" s="19" t="s">
        <v>30</v>
      </c>
      <c r="B56" s="7" t="s">
        <v>31</v>
      </c>
      <c r="C56" s="21">
        <v>0</v>
      </c>
    </row>
    <row r="57" spans="1:3" s="18" customFormat="1" ht="70.5" customHeight="1">
      <c r="A57" s="19" t="s">
        <v>28</v>
      </c>
      <c r="B57" s="24" t="s">
        <v>76</v>
      </c>
      <c r="C57" s="21">
        <v>3800</v>
      </c>
    </row>
    <row r="58" spans="1:7" s="18" customFormat="1" ht="91.5" customHeight="1">
      <c r="A58" s="19" t="s">
        <v>29</v>
      </c>
      <c r="B58" s="24" t="s">
        <v>77</v>
      </c>
      <c r="C58" s="21">
        <f>247400-1400</f>
        <v>246000</v>
      </c>
      <c r="E58" s="19"/>
      <c r="F58" s="20"/>
      <c r="G58" s="21"/>
    </row>
    <row r="59" spans="1:7" s="18" customFormat="1" ht="143.25" customHeight="1">
      <c r="A59" s="19" t="s">
        <v>467</v>
      </c>
      <c r="B59" s="24" t="s">
        <v>485</v>
      </c>
      <c r="C59" s="21">
        <v>413592</v>
      </c>
      <c r="E59" s="19"/>
      <c r="F59" s="20"/>
      <c r="G59" s="21"/>
    </row>
    <row r="60" spans="1:3" s="18" customFormat="1" ht="75" customHeight="1" hidden="1">
      <c r="A60" s="36" t="s">
        <v>78</v>
      </c>
      <c r="B60" s="20" t="s">
        <v>79</v>
      </c>
      <c r="C60" s="26"/>
    </row>
    <row r="61" spans="1:3" s="18" customFormat="1" ht="75" customHeight="1" hidden="1">
      <c r="A61" s="22" t="s">
        <v>80</v>
      </c>
      <c r="B61" s="20" t="s">
        <v>81</v>
      </c>
      <c r="C61" s="21">
        <v>0</v>
      </c>
    </row>
    <row r="62" spans="1:3" s="18" customFormat="1" ht="39.75" customHeight="1" hidden="1">
      <c r="A62" s="22" t="s">
        <v>82</v>
      </c>
      <c r="B62" s="20" t="s">
        <v>83</v>
      </c>
      <c r="C62" s="21">
        <v>0</v>
      </c>
    </row>
    <row r="63" spans="1:3" s="18" customFormat="1" ht="75" customHeight="1" hidden="1">
      <c r="A63" s="22" t="s">
        <v>84</v>
      </c>
      <c r="B63" s="20" t="s">
        <v>85</v>
      </c>
      <c r="C63" s="21">
        <f>C65</f>
        <v>0</v>
      </c>
    </row>
    <row r="64" spans="1:3" s="18" customFormat="1" ht="75" customHeight="1" hidden="1">
      <c r="A64" s="22" t="s">
        <v>86</v>
      </c>
      <c r="B64" s="20" t="s">
        <v>87</v>
      </c>
      <c r="C64" s="21">
        <v>0</v>
      </c>
    </row>
    <row r="65" spans="1:3" s="18" customFormat="1" ht="90" hidden="1">
      <c r="A65" s="22" t="s">
        <v>88</v>
      </c>
      <c r="B65" s="20" t="s">
        <v>89</v>
      </c>
      <c r="C65" s="21">
        <v>0</v>
      </c>
    </row>
    <row r="66" spans="1:3" s="18" customFormat="1" ht="52.5" customHeight="1" hidden="1">
      <c r="A66" s="22" t="s">
        <v>32</v>
      </c>
      <c r="B66" s="7" t="s">
        <v>33</v>
      </c>
      <c r="C66" s="21">
        <v>0</v>
      </c>
    </row>
    <row r="67" spans="1:3" s="18" customFormat="1" ht="42" customHeight="1">
      <c r="A67" s="37"/>
      <c r="B67" s="38" t="s">
        <v>90</v>
      </c>
      <c r="C67" s="33">
        <f>C44+C22</f>
        <v>20538992</v>
      </c>
    </row>
    <row r="68" spans="1:3" ht="75" customHeight="1">
      <c r="A68" s="148" t="s">
        <v>417</v>
      </c>
      <c r="B68" s="149"/>
      <c r="C68" s="149"/>
    </row>
    <row r="69" ht="24.75" customHeight="1"/>
    <row r="70" spans="1:3" ht="18" hidden="1">
      <c r="A70" s="10" t="s">
        <v>36</v>
      </c>
      <c r="B70" s="39"/>
      <c r="C70" s="1"/>
    </row>
    <row r="71" spans="1:3" ht="18" hidden="1">
      <c r="A71" s="1" t="s">
        <v>37</v>
      </c>
      <c r="B71" s="39"/>
      <c r="C71" s="40"/>
    </row>
    <row r="72" spans="1:3" ht="18" hidden="1">
      <c r="A72" s="1" t="s">
        <v>38</v>
      </c>
      <c r="C72" s="41" t="s">
        <v>412</v>
      </c>
    </row>
    <row r="74" spans="1:3" ht="18">
      <c r="A74" s="10" t="s">
        <v>36</v>
      </c>
      <c r="B74" s="39"/>
      <c r="C74" s="1"/>
    </row>
    <row r="75" spans="1:3" ht="18">
      <c r="A75" s="1" t="s">
        <v>37</v>
      </c>
      <c r="B75" s="39"/>
      <c r="C75" s="40"/>
    </row>
    <row r="76" spans="1:3" ht="18">
      <c r="A76" s="1" t="s">
        <v>38</v>
      </c>
      <c r="C76" s="41" t="s">
        <v>412</v>
      </c>
    </row>
    <row r="78" spans="1:3" ht="18">
      <c r="A78" s="10" t="s">
        <v>36</v>
      </c>
      <c r="B78" s="39"/>
      <c r="C78" s="1"/>
    </row>
    <row r="79" spans="1:3" ht="18">
      <c r="A79" s="1" t="s">
        <v>37</v>
      </c>
      <c r="B79" s="39"/>
      <c r="C79" s="40"/>
    </row>
    <row r="80" spans="1:3" ht="18">
      <c r="A80" s="1" t="s">
        <v>38</v>
      </c>
      <c r="C80" s="41" t="s">
        <v>39</v>
      </c>
    </row>
  </sheetData>
  <sheetProtection selectLockedCells="1" selectUnlockedCells="1"/>
  <mergeCells count="19">
    <mergeCell ref="B13:C13"/>
    <mergeCell ref="B14:C14"/>
    <mergeCell ref="B15:C15"/>
    <mergeCell ref="B16:C16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A68:C68"/>
    <mergeCell ref="A18:C18"/>
    <mergeCell ref="A20:A21"/>
    <mergeCell ref="B20:B21"/>
    <mergeCell ref="C20:C21"/>
  </mergeCells>
  <printOptions/>
  <pageMargins left="1.18125" right="0.39375" top="0.39375" bottom="0.39375" header="0.39375" footer="0.5118055555555555"/>
  <pageSetup horizontalDpi="600" verticalDpi="600" orientation="portrait" paperSize="9" scale="9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94"/>
  <sheetViews>
    <sheetView view="pageBreakPreview" zoomScaleNormal="115" zoomScaleSheetLayoutView="100" zoomScalePageLayoutView="0" workbookViewId="0" topLeftCell="A7">
      <selection activeCell="E68" sqref="E68"/>
    </sheetView>
  </sheetViews>
  <sheetFormatPr defaultColWidth="9.140625" defaultRowHeight="12.75"/>
  <cols>
    <col min="1" max="1" width="3.28125" style="42" customWidth="1"/>
    <col min="2" max="2" width="55.00390625" style="43" customWidth="1"/>
    <col min="3" max="3" width="8.57421875" style="44" customWidth="1"/>
    <col min="4" max="4" width="6.28125" style="45" customWidth="1"/>
    <col min="5" max="5" width="17.8515625" style="45" customWidth="1"/>
    <col min="6" max="6" width="12.00390625" style="46" customWidth="1"/>
    <col min="7" max="7" width="13.140625" style="46" customWidth="1"/>
    <col min="8" max="16384" width="9.140625" style="47" customWidth="1"/>
  </cols>
  <sheetData>
    <row r="1" spans="3:10" ht="18" hidden="1">
      <c r="C1" s="156" t="s">
        <v>428</v>
      </c>
      <c r="D1" s="156"/>
      <c r="E1" s="156"/>
      <c r="F1" s="156"/>
      <c r="G1" s="156"/>
      <c r="H1" s="156"/>
      <c r="I1" s="46"/>
      <c r="J1" s="46"/>
    </row>
    <row r="2" spans="3:10" ht="18" hidden="1">
      <c r="C2" s="156" t="s">
        <v>91</v>
      </c>
      <c r="D2" s="156"/>
      <c r="E2" s="156"/>
      <c r="F2" s="156"/>
      <c r="G2" s="156"/>
      <c r="H2" s="156"/>
      <c r="I2" s="46"/>
      <c r="J2" s="46"/>
    </row>
    <row r="3" spans="3:10" ht="18" hidden="1">
      <c r="C3" s="156" t="s">
        <v>92</v>
      </c>
      <c r="D3" s="156"/>
      <c r="E3" s="156"/>
      <c r="F3" s="156"/>
      <c r="G3" s="156"/>
      <c r="H3" s="156"/>
      <c r="I3" s="46"/>
      <c r="J3" s="46"/>
    </row>
    <row r="4" spans="3:10" ht="18" hidden="1">
      <c r="C4" s="48" t="s">
        <v>93</v>
      </c>
      <c r="D4" s="48"/>
      <c r="E4" s="48"/>
      <c r="F4" s="48"/>
      <c r="G4" s="48"/>
      <c r="H4" s="48"/>
      <c r="I4" s="46"/>
      <c r="J4" s="46"/>
    </row>
    <row r="5" spans="3:10" ht="18.75" customHeight="1" hidden="1">
      <c r="C5" s="156" t="s">
        <v>94</v>
      </c>
      <c r="D5" s="156"/>
      <c r="E5" s="156"/>
      <c r="F5" s="156"/>
      <c r="G5" s="156"/>
      <c r="H5" s="156"/>
      <c r="I5" s="46"/>
      <c r="J5" s="46"/>
    </row>
    <row r="6" spans="3:10" ht="16.5" customHeight="1" hidden="1">
      <c r="C6" s="157" t="s">
        <v>429</v>
      </c>
      <c r="D6" s="157"/>
      <c r="E6" s="157"/>
      <c r="F6" s="157"/>
      <c r="G6" s="157"/>
      <c r="H6" s="157"/>
      <c r="I6" s="46"/>
      <c r="J6" s="46"/>
    </row>
    <row r="7" spans="3:10" ht="18">
      <c r="C7" s="156" t="s">
        <v>470</v>
      </c>
      <c r="D7" s="156"/>
      <c r="E7" s="156"/>
      <c r="F7" s="156"/>
      <c r="G7" s="156"/>
      <c r="H7" s="156"/>
      <c r="I7" s="46"/>
      <c r="J7" s="46"/>
    </row>
    <row r="8" spans="3:10" ht="18">
      <c r="C8" s="156" t="s">
        <v>91</v>
      </c>
      <c r="D8" s="156"/>
      <c r="E8" s="156"/>
      <c r="F8" s="156"/>
      <c r="G8" s="156"/>
      <c r="H8" s="156"/>
      <c r="I8" s="46"/>
      <c r="J8" s="46"/>
    </row>
    <row r="9" spans="3:10" ht="18">
      <c r="C9" s="156" t="s">
        <v>92</v>
      </c>
      <c r="D9" s="156"/>
      <c r="E9" s="156"/>
      <c r="F9" s="156"/>
      <c r="G9" s="156"/>
      <c r="H9" s="156"/>
      <c r="I9" s="46"/>
      <c r="J9" s="46"/>
    </row>
    <row r="10" spans="3:10" ht="14.25" customHeight="1">
      <c r="C10" s="48" t="s">
        <v>93</v>
      </c>
      <c r="D10" s="48"/>
      <c r="E10" s="48"/>
      <c r="F10" s="48"/>
      <c r="G10" s="48"/>
      <c r="H10" s="48"/>
      <c r="I10" s="46"/>
      <c r="J10" s="46"/>
    </row>
    <row r="11" spans="3:10" ht="13.5" customHeight="1">
      <c r="C11" s="156" t="s">
        <v>94</v>
      </c>
      <c r="D11" s="156"/>
      <c r="E11" s="156"/>
      <c r="F11" s="156"/>
      <c r="G11" s="156"/>
      <c r="H11" s="156"/>
      <c r="I11" s="46"/>
      <c r="J11" s="46"/>
    </row>
    <row r="12" spans="3:10" ht="16.5" customHeight="1">
      <c r="C12" s="157" t="s">
        <v>468</v>
      </c>
      <c r="D12" s="157"/>
      <c r="E12" s="157"/>
      <c r="F12" s="157"/>
      <c r="G12" s="157"/>
      <c r="H12" s="157"/>
      <c r="I12" s="46"/>
      <c r="J12" s="46"/>
    </row>
    <row r="13" spans="3:10" ht="14.25" customHeight="1">
      <c r="C13" s="156" t="s">
        <v>469</v>
      </c>
      <c r="D13" s="156"/>
      <c r="E13" s="156"/>
      <c r="F13" s="156"/>
      <c r="G13" s="156"/>
      <c r="H13" s="156"/>
      <c r="I13" s="46"/>
      <c r="J13" s="46"/>
    </row>
    <row r="14" spans="3:10" ht="14.25" customHeight="1">
      <c r="C14" s="156" t="s">
        <v>91</v>
      </c>
      <c r="D14" s="156"/>
      <c r="E14" s="156"/>
      <c r="F14" s="156"/>
      <c r="G14" s="156"/>
      <c r="H14" s="156"/>
      <c r="I14" s="46"/>
      <c r="J14" s="46"/>
    </row>
    <row r="15" spans="3:10" ht="13.5" customHeight="1">
      <c r="C15" s="156" t="s">
        <v>92</v>
      </c>
      <c r="D15" s="156"/>
      <c r="E15" s="156"/>
      <c r="F15" s="156"/>
      <c r="G15" s="156"/>
      <c r="H15" s="156"/>
      <c r="I15" s="46"/>
      <c r="J15" s="46"/>
    </row>
    <row r="16" spans="3:10" ht="15" customHeight="1">
      <c r="C16" s="48" t="s">
        <v>93</v>
      </c>
      <c r="D16" s="48"/>
      <c r="E16" s="48"/>
      <c r="F16" s="48"/>
      <c r="G16" s="48"/>
      <c r="H16" s="48"/>
      <c r="I16" s="46"/>
      <c r="J16" s="46"/>
    </row>
    <row r="17" spans="3:10" ht="15" customHeight="1">
      <c r="C17" s="156" t="s">
        <v>94</v>
      </c>
      <c r="D17" s="156"/>
      <c r="E17" s="156"/>
      <c r="F17" s="156"/>
      <c r="G17" s="156"/>
      <c r="H17" s="156"/>
      <c r="I17" s="46"/>
      <c r="J17" s="46"/>
    </row>
    <row r="18" spans="3:10" ht="16.5" customHeight="1">
      <c r="C18" s="157" t="s">
        <v>471</v>
      </c>
      <c r="D18" s="157"/>
      <c r="E18" s="157"/>
      <c r="F18" s="157"/>
      <c r="G18" s="157"/>
      <c r="H18" s="157"/>
      <c r="I18" s="46"/>
      <c r="J18" s="46"/>
    </row>
    <row r="19" spans="3:10" ht="13.5" customHeight="1">
      <c r="C19" s="156" t="s">
        <v>472</v>
      </c>
      <c r="D19" s="156"/>
      <c r="E19" s="156"/>
      <c r="F19" s="156"/>
      <c r="G19" s="156"/>
      <c r="H19" s="156"/>
      <c r="I19" s="46"/>
      <c r="J19" s="46"/>
    </row>
    <row r="20" spans="3:10" ht="12.75" customHeight="1">
      <c r="C20" s="156" t="s">
        <v>473</v>
      </c>
      <c r="D20" s="156"/>
      <c r="E20" s="156"/>
      <c r="F20" s="156"/>
      <c r="G20" s="156"/>
      <c r="H20" s="156"/>
      <c r="I20" s="46"/>
      <c r="J20" s="46"/>
    </row>
    <row r="21" spans="3:10" ht="12.75" customHeight="1">
      <c r="C21" s="156" t="s">
        <v>92</v>
      </c>
      <c r="D21" s="156"/>
      <c r="E21" s="156"/>
      <c r="F21" s="156"/>
      <c r="G21" s="156"/>
      <c r="H21" s="156"/>
      <c r="I21" s="46"/>
      <c r="J21" s="46"/>
    </row>
    <row r="22" spans="3:10" ht="12" customHeight="1">
      <c r="C22" s="48" t="s">
        <v>93</v>
      </c>
      <c r="D22" s="48"/>
      <c r="E22" s="48"/>
      <c r="F22" s="48"/>
      <c r="G22" s="48"/>
      <c r="H22" s="48"/>
      <c r="I22" s="46"/>
      <c r="J22" s="46"/>
    </row>
    <row r="23" spans="3:10" ht="14.25" customHeight="1">
      <c r="C23" s="156" t="s">
        <v>94</v>
      </c>
      <c r="D23" s="156"/>
      <c r="E23" s="156"/>
      <c r="F23" s="156"/>
      <c r="G23" s="156"/>
      <c r="H23" s="156"/>
      <c r="I23" s="46"/>
      <c r="J23" s="46"/>
    </row>
    <row r="24" spans="3:10" ht="16.5" customHeight="1">
      <c r="C24" s="157" t="s">
        <v>468</v>
      </c>
      <c r="D24" s="157"/>
      <c r="E24" s="157"/>
      <c r="F24" s="157"/>
      <c r="G24" s="157"/>
      <c r="H24" s="157"/>
      <c r="I24" s="46"/>
      <c r="J24" s="46"/>
    </row>
    <row r="25" spans="2:5" ht="30.75" customHeight="1">
      <c r="B25" s="44"/>
      <c r="C25" s="45"/>
      <c r="E25" s="45" t="s">
        <v>95</v>
      </c>
    </row>
    <row r="26" spans="1:7" s="56" customFormat="1" ht="72" customHeight="1">
      <c r="A26" s="153" t="s">
        <v>96</v>
      </c>
      <c r="B26" s="154" t="s">
        <v>97</v>
      </c>
      <c r="C26" s="154" t="s">
        <v>98</v>
      </c>
      <c r="D26" s="154"/>
      <c r="E26" s="155" t="s">
        <v>45</v>
      </c>
      <c r="F26" s="55"/>
      <c r="G26" s="55"/>
    </row>
    <row r="27" spans="1:7" s="56" customFormat="1" ht="43.5" customHeight="1">
      <c r="A27" s="153"/>
      <c r="B27" s="154"/>
      <c r="C27" s="57" t="s">
        <v>99</v>
      </c>
      <c r="D27" s="57" t="s">
        <v>100</v>
      </c>
      <c r="E27" s="155"/>
      <c r="F27" s="55"/>
      <c r="G27" s="55"/>
    </row>
    <row r="28" spans="1:7" s="56" customFormat="1" ht="17.25" customHeight="1">
      <c r="A28" s="52">
        <v>1</v>
      </c>
      <c r="B28" s="53">
        <v>2</v>
      </c>
      <c r="C28" s="53">
        <v>4</v>
      </c>
      <c r="D28" s="53">
        <v>5</v>
      </c>
      <c r="E28" s="54">
        <v>8</v>
      </c>
      <c r="F28" s="55"/>
      <c r="G28" s="55"/>
    </row>
    <row r="29" spans="1:7" s="56" customFormat="1" ht="17.25" customHeight="1">
      <c r="A29" s="58"/>
      <c r="B29" s="59"/>
      <c r="C29" s="59"/>
      <c r="D29" s="59"/>
      <c r="E29" s="60"/>
      <c r="F29" s="55"/>
      <c r="G29" s="55"/>
    </row>
    <row r="30" spans="1:7" s="64" customFormat="1" ht="19.5" customHeight="1">
      <c r="A30" s="61"/>
      <c r="B30" s="50" t="s">
        <v>101</v>
      </c>
      <c r="C30" s="50"/>
      <c r="D30" s="50"/>
      <c r="E30" s="62">
        <f>E32+E47+E49+E59+E66+E76+E78+E82+E80+E84+E74+E40</f>
        <v>21920756.54</v>
      </c>
      <c r="F30" s="63"/>
      <c r="G30" s="63"/>
    </row>
    <row r="31" spans="1:7" s="64" customFormat="1" ht="19.5" customHeight="1" hidden="1">
      <c r="A31" s="61"/>
      <c r="B31" s="65"/>
      <c r="C31" s="65"/>
      <c r="D31" s="65"/>
      <c r="E31" s="66"/>
      <c r="F31" s="63"/>
      <c r="G31" s="63"/>
    </row>
    <row r="32" spans="1:7" s="45" customFormat="1" ht="19.5" customHeight="1">
      <c r="A32" s="144" t="s">
        <v>102</v>
      </c>
      <c r="B32" s="68" t="s">
        <v>103</v>
      </c>
      <c r="C32" s="69" t="s">
        <v>104</v>
      </c>
      <c r="D32" s="70" t="s">
        <v>105</v>
      </c>
      <c r="E32" s="62">
        <f>E33+E34+E35+E42+E43</f>
        <v>9077535</v>
      </c>
      <c r="F32" s="71"/>
      <c r="G32" s="71"/>
    </row>
    <row r="33" spans="1:7" s="45" customFormat="1" ht="54" customHeight="1">
      <c r="A33" s="72"/>
      <c r="B33" s="73" t="s">
        <v>106</v>
      </c>
      <c r="C33" s="74" t="s">
        <v>104</v>
      </c>
      <c r="D33" s="74" t="s">
        <v>107</v>
      </c>
      <c r="E33" s="75">
        <f>'№5'!H43</f>
        <v>966979</v>
      </c>
      <c r="F33" s="76"/>
      <c r="G33" s="76"/>
    </row>
    <row r="34" spans="1:7" s="45" customFormat="1" ht="72" customHeight="1">
      <c r="A34" s="72" t="s">
        <v>425</v>
      </c>
      <c r="B34" s="73" t="s">
        <v>108</v>
      </c>
      <c r="C34" s="74" t="s">
        <v>104</v>
      </c>
      <c r="D34" s="74" t="s">
        <v>109</v>
      </c>
      <c r="E34" s="75">
        <f>'№5'!H32</f>
        <v>500</v>
      </c>
      <c r="F34" s="76"/>
      <c r="G34" s="76"/>
    </row>
    <row r="35" spans="1:9" s="45" customFormat="1" ht="71.25" customHeight="1">
      <c r="A35" s="72"/>
      <c r="B35" s="73" t="s">
        <v>110</v>
      </c>
      <c r="C35" s="74" t="s">
        <v>104</v>
      </c>
      <c r="D35" s="74" t="s">
        <v>111</v>
      </c>
      <c r="E35" s="75">
        <f>'№5'!H48</f>
        <v>4609321</v>
      </c>
      <c r="F35" s="76"/>
      <c r="G35" s="76">
        <v>0</v>
      </c>
      <c r="H35" s="77">
        <v>41365</v>
      </c>
      <c r="I35" s="45" t="s">
        <v>110</v>
      </c>
    </row>
    <row r="36" spans="1:7" s="45" customFormat="1" ht="21.75" customHeight="1" hidden="1">
      <c r="A36" s="72"/>
      <c r="B36" s="78" t="s">
        <v>112</v>
      </c>
      <c r="C36" s="74" t="s">
        <v>104</v>
      </c>
      <c r="D36" s="74" t="s">
        <v>113</v>
      </c>
      <c r="E36" s="75" t="e">
        <f>E37</f>
        <v>#REF!</v>
      </c>
      <c r="F36" s="76"/>
      <c r="G36" s="76"/>
    </row>
    <row r="37" spans="1:7" s="45" customFormat="1" ht="35.25" customHeight="1" hidden="1">
      <c r="A37" s="79"/>
      <c r="B37" s="73" t="s">
        <v>114</v>
      </c>
      <c r="C37" s="74" t="s">
        <v>104</v>
      </c>
      <c r="D37" s="74" t="s">
        <v>113</v>
      </c>
      <c r="E37" s="75" t="e">
        <f>E38</f>
        <v>#REF!</v>
      </c>
      <c r="F37" s="71"/>
      <c r="G37" s="71"/>
    </row>
    <row r="38" spans="1:7" s="45" customFormat="1" ht="18" customHeight="1" hidden="1">
      <c r="A38" s="79"/>
      <c r="B38" s="73" t="s">
        <v>115</v>
      </c>
      <c r="C38" s="74" t="s">
        <v>104</v>
      </c>
      <c r="D38" s="74" t="s">
        <v>113</v>
      </c>
      <c r="E38" s="75" t="e">
        <f>E39</f>
        <v>#REF!</v>
      </c>
      <c r="F38" s="71"/>
      <c r="G38" s="71"/>
    </row>
    <row r="39" spans="1:7" s="45" customFormat="1" ht="32.25" customHeight="1" hidden="1">
      <c r="A39" s="79"/>
      <c r="B39" s="73" t="s">
        <v>116</v>
      </c>
      <c r="C39" s="74" t="s">
        <v>104</v>
      </c>
      <c r="D39" s="74" t="s">
        <v>113</v>
      </c>
      <c r="E39" s="75" t="e">
        <f>#REF!</f>
        <v>#REF!</v>
      </c>
      <c r="F39" s="71"/>
      <c r="G39" s="71"/>
    </row>
    <row r="40" spans="1:7" s="45" customFormat="1" ht="31.5" customHeight="1">
      <c r="A40" s="79"/>
      <c r="B40" s="73" t="s">
        <v>112</v>
      </c>
      <c r="C40" s="74" t="s">
        <v>104</v>
      </c>
      <c r="D40" s="74" t="s">
        <v>113</v>
      </c>
      <c r="E40" s="75">
        <f>'№5'!H37+'№5'!H57</f>
        <v>6800</v>
      </c>
      <c r="F40" s="71"/>
      <c r="G40" s="71"/>
    </row>
    <row r="41" spans="1:7" s="45" customFormat="1" ht="25.5" customHeight="1" hidden="1">
      <c r="A41" s="79"/>
      <c r="B41" s="78" t="s">
        <v>118</v>
      </c>
      <c r="C41" s="74" t="s">
        <v>104</v>
      </c>
      <c r="D41" s="74" t="s">
        <v>119</v>
      </c>
      <c r="E41" s="75">
        <f>'№5'!H61</f>
        <v>0</v>
      </c>
      <c r="F41" s="71"/>
      <c r="G41" s="71"/>
    </row>
    <row r="42" spans="1:7" s="45" customFormat="1" ht="18" customHeight="1">
      <c r="A42" s="79"/>
      <c r="B42" s="73" t="s">
        <v>120</v>
      </c>
      <c r="C42" s="74" t="s">
        <v>104</v>
      </c>
      <c r="D42" s="74" t="s">
        <v>121</v>
      </c>
      <c r="E42" s="75">
        <f>'№5'!H66</f>
        <v>5000</v>
      </c>
      <c r="F42" s="71"/>
      <c r="G42" s="71"/>
    </row>
    <row r="43" spans="1:7" s="45" customFormat="1" ht="18" customHeight="1">
      <c r="A43" s="72"/>
      <c r="B43" s="73" t="s">
        <v>122</v>
      </c>
      <c r="C43" s="74" t="s">
        <v>104</v>
      </c>
      <c r="D43" s="74" t="s">
        <v>123</v>
      </c>
      <c r="E43" s="75">
        <f>'№5'!H71</f>
        <v>3495735</v>
      </c>
      <c r="F43" s="76"/>
      <c r="G43" s="76"/>
    </row>
    <row r="44" spans="1:7" s="45" customFormat="1" ht="55.5" customHeight="1" hidden="1">
      <c r="A44" s="79"/>
      <c r="B44" s="73" t="s">
        <v>116</v>
      </c>
      <c r="C44" s="74" t="s">
        <v>104</v>
      </c>
      <c r="D44" s="74" t="s">
        <v>123</v>
      </c>
      <c r="E44" s="75">
        <f>E45</f>
        <v>0</v>
      </c>
      <c r="F44" s="71"/>
      <c r="G44" s="71"/>
    </row>
    <row r="45" spans="1:7" s="45" customFormat="1" ht="55.5" customHeight="1" hidden="1">
      <c r="A45" s="79"/>
      <c r="B45" s="73" t="s">
        <v>117</v>
      </c>
      <c r="C45" s="74" t="s">
        <v>104</v>
      </c>
      <c r="D45" s="74" t="s">
        <v>123</v>
      </c>
      <c r="E45" s="75">
        <v>0</v>
      </c>
      <c r="F45" s="71"/>
      <c r="G45" s="71"/>
    </row>
    <row r="46" spans="1:7" s="45" customFormat="1" ht="18.75" customHeight="1" hidden="1">
      <c r="A46" s="79"/>
      <c r="B46" s="73" t="s">
        <v>124</v>
      </c>
      <c r="C46" s="74" t="s">
        <v>104</v>
      </c>
      <c r="D46" s="74" t="s">
        <v>125</v>
      </c>
      <c r="E46" s="75">
        <v>0</v>
      </c>
      <c r="F46" s="71"/>
      <c r="G46" s="71"/>
    </row>
    <row r="47" spans="1:7" s="45" customFormat="1" ht="18" customHeight="1">
      <c r="A47" s="79" t="s">
        <v>126</v>
      </c>
      <c r="B47" s="68" t="s">
        <v>127</v>
      </c>
      <c r="C47" s="80" t="s">
        <v>107</v>
      </c>
      <c r="D47" s="80" t="s">
        <v>105</v>
      </c>
      <c r="E47" s="62">
        <f>E48</f>
        <v>504097</v>
      </c>
      <c r="F47" s="71"/>
      <c r="G47" s="71"/>
    </row>
    <row r="48" spans="1:7" s="83" customFormat="1" ht="18" customHeight="1">
      <c r="A48" s="81"/>
      <c r="B48" s="73" t="s">
        <v>128</v>
      </c>
      <c r="C48" s="74" t="s">
        <v>107</v>
      </c>
      <c r="D48" s="74" t="s">
        <v>109</v>
      </c>
      <c r="E48" s="75">
        <f>'№5'!H104</f>
        <v>504097</v>
      </c>
      <c r="F48" s="82"/>
      <c r="G48" s="82"/>
    </row>
    <row r="49" spans="1:7" s="45" customFormat="1" ht="33" customHeight="1">
      <c r="A49" s="67" t="s">
        <v>129</v>
      </c>
      <c r="B49" s="84" t="s">
        <v>130</v>
      </c>
      <c r="C49" s="80" t="s">
        <v>109</v>
      </c>
      <c r="D49" s="80" t="s">
        <v>105</v>
      </c>
      <c r="E49" s="85">
        <f>E57+E58</f>
        <v>323000</v>
      </c>
      <c r="F49" s="71"/>
      <c r="G49" s="71"/>
    </row>
    <row r="50" spans="1:7" s="45" customFormat="1" ht="56.25" customHeight="1" hidden="1">
      <c r="A50" s="79"/>
      <c r="B50" s="73" t="s">
        <v>131</v>
      </c>
      <c r="C50" s="74" t="s">
        <v>109</v>
      </c>
      <c r="D50" s="74" t="s">
        <v>132</v>
      </c>
      <c r="E50" s="75"/>
      <c r="F50" s="71"/>
      <c r="G50" s="71"/>
    </row>
    <row r="51" spans="1:7" s="45" customFormat="1" ht="18" hidden="1">
      <c r="A51" s="79"/>
      <c r="B51" s="73" t="s">
        <v>131</v>
      </c>
      <c r="C51" s="74" t="s">
        <v>109</v>
      </c>
      <c r="D51" s="74" t="s">
        <v>132</v>
      </c>
      <c r="E51" s="75"/>
      <c r="F51" s="71"/>
      <c r="G51" s="71"/>
    </row>
    <row r="52" spans="1:7" s="45" customFormat="1" ht="18" hidden="1">
      <c r="A52" s="79"/>
      <c r="B52" s="73" t="s">
        <v>131</v>
      </c>
      <c r="C52" s="74" t="s">
        <v>109</v>
      </c>
      <c r="D52" s="74" t="s">
        <v>132</v>
      </c>
      <c r="E52" s="75">
        <v>0</v>
      </c>
      <c r="F52" s="71"/>
      <c r="G52" s="71"/>
    </row>
    <row r="53" spans="1:7" s="45" customFormat="1" ht="18" customHeight="1" hidden="1">
      <c r="A53" s="79"/>
      <c r="B53" s="68" t="s">
        <v>133</v>
      </c>
      <c r="C53" s="80" t="s">
        <v>109</v>
      </c>
      <c r="D53" s="80" t="s">
        <v>134</v>
      </c>
      <c r="E53" s="62">
        <f>E54</f>
        <v>0</v>
      </c>
      <c r="F53" s="71"/>
      <c r="G53" s="71"/>
    </row>
    <row r="54" spans="1:7" s="45" customFormat="1" ht="35.25" customHeight="1" hidden="1">
      <c r="A54" s="79"/>
      <c r="B54" s="73" t="s">
        <v>135</v>
      </c>
      <c r="C54" s="74" t="s">
        <v>109</v>
      </c>
      <c r="D54" s="74" t="s">
        <v>134</v>
      </c>
      <c r="E54" s="75">
        <f>E56</f>
        <v>0</v>
      </c>
      <c r="F54" s="71"/>
      <c r="G54" s="71"/>
    </row>
    <row r="55" spans="1:7" s="45" customFormat="1" ht="59.25" customHeight="1" hidden="1">
      <c r="A55" s="79"/>
      <c r="B55" s="73" t="s">
        <v>136</v>
      </c>
      <c r="C55" s="74" t="s">
        <v>109</v>
      </c>
      <c r="D55" s="74" t="s">
        <v>134</v>
      </c>
      <c r="E55" s="75">
        <f>E56</f>
        <v>0</v>
      </c>
      <c r="F55" s="71"/>
      <c r="G55" s="71"/>
    </row>
    <row r="56" spans="1:7" s="45" customFormat="1" ht="18" hidden="1">
      <c r="A56" s="79"/>
      <c r="B56" s="73" t="s">
        <v>131</v>
      </c>
      <c r="C56" s="74" t="s">
        <v>109</v>
      </c>
      <c r="D56" s="74" t="s">
        <v>134</v>
      </c>
      <c r="E56" s="75">
        <v>0</v>
      </c>
      <c r="F56" s="71"/>
      <c r="G56" s="71"/>
    </row>
    <row r="57" spans="1:7" s="45" customFormat="1" ht="53.25" customHeight="1">
      <c r="A57" s="79"/>
      <c r="B57" s="73" t="s">
        <v>397</v>
      </c>
      <c r="C57" s="74" t="s">
        <v>109</v>
      </c>
      <c r="D57" s="74" t="s">
        <v>134</v>
      </c>
      <c r="E57" s="75">
        <f>'№5'!H121</f>
        <v>320000</v>
      </c>
      <c r="F57" s="71"/>
      <c r="G57" s="71"/>
    </row>
    <row r="58" spans="1:7" s="45" customFormat="1" ht="54" customHeight="1">
      <c r="A58" s="72"/>
      <c r="B58" s="86" t="s">
        <v>137</v>
      </c>
      <c r="C58" s="74" t="s">
        <v>109</v>
      </c>
      <c r="D58" s="74" t="s">
        <v>125</v>
      </c>
      <c r="E58" s="75">
        <f>'№5'!H131</f>
        <v>3000</v>
      </c>
      <c r="F58" s="76"/>
      <c r="G58" s="76"/>
    </row>
    <row r="59" spans="1:7" s="45" customFormat="1" ht="14.25" customHeight="1">
      <c r="A59" s="79" t="s">
        <v>138</v>
      </c>
      <c r="B59" s="68" t="s">
        <v>139</v>
      </c>
      <c r="C59" s="80" t="s">
        <v>111</v>
      </c>
      <c r="D59" s="80" t="s">
        <v>105</v>
      </c>
      <c r="E59" s="62">
        <f>E60+E61</f>
        <v>3654550.55</v>
      </c>
      <c r="F59" s="71"/>
      <c r="G59" s="71"/>
    </row>
    <row r="60" spans="1:7" s="45" customFormat="1" ht="18" customHeight="1">
      <c r="A60" s="72"/>
      <c r="B60" s="73" t="s">
        <v>140</v>
      </c>
      <c r="C60" s="74" t="s">
        <v>111</v>
      </c>
      <c r="D60" s="74" t="s">
        <v>132</v>
      </c>
      <c r="E60" s="87">
        <f>'№5'!H136</f>
        <v>3529550.55</v>
      </c>
      <c r="F60" s="76"/>
      <c r="G60" s="76"/>
    </row>
    <row r="61" spans="1:7" s="45" customFormat="1" ht="39" customHeight="1">
      <c r="A61" s="72"/>
      <c r="B61" s="73" t="s">
        <v>141</v>
      </c>
      <c r="C61" s="74" t="s">
        <v>111</v>
      </c>
      <c r="D61" s="74" t="s">
        <v>142</v>
      </c>
      <c r="E61" s="75">
        <f>'№5'!H149</f>
        <v>125000</v>
      </c>
      <c r="F61" s="76"/>
      <c r="G61" s="76"/>
    </row>
    <row r="62" spans="1:7" s="45" customFormat="1" ht="18" hidden="1">
      <c r="A62" s="79"/>
      <c r="B62" s="73" t="s">
        <v>143</v>
      </c>
      <c r="C62" s="74" t="s">
        <v>111</v>
      </c>
      <c r="D62" s="74" t="s">
        <v>142</v>
      </c>
      <c r="E62" s="75"/>
      <c r="F62" s="71"/>
      <c r="G62" s="71"/>
    </row>
    <row r="63" spans="1:7" s="45" customFormat="1" ht="75.75" customHeight="1" hidden="1">
      <c r="A63" s="79"/>
      <c r="B63" s="88" t="s">
        <v>144</v>
      </c>
      <c r="C63" s="74" t="s">
        <v>111</v>
      </c>
      <c r="D63" s="74" t="s">
        <v>142</v>
      </c>
      <c r="E63" s="75"/>
      <c r="F63" s="71"/>
      <c r="G63" s="71"/>
    </row>
    <row r="64" spans="1:7" s="45" customFormat="1" ht="23.25" customHeight="1" hidden="1">
      <c r="A64" s="79"/>
      <c r="B64" s="73" t="s">
        <v>131</v>
      </c>
      <c r="C64" s="74" t="s">
        <v>111</v>
      </c>
      <c r="D64" s="74" t="s">
        <v>142</v>
      </c>
      <c r="E64" s="75"/>
      <c r="F64" s="71"/>
      <c r="G64" s="71"/>
    </row>
    <row r="65" spans="1:7" s="45" customFormat="1" ht="56.25" customHeight="1" hidden="1">
      <c r="A65" s="79"/>
      <c r="B65" s="73" t="s">
        <v>145</v>
      </c>
      <c r="C65" s="74" t="s">
        <v>111</v>
      </c>
      <c r="D65" s="74" t="s">
        <v>142</v>
      </c>
      <c r="E65" s="75">
        <v>0</v>
      </c>
      <c r="F65" s="71"/>
      <c r="G65" s="71"/>
    </row>
    <row r="66" spans="1:7" s="45" customFormat="1" ht="16.5" customHeight="1">
      <c r="A66" s="67" t="s">
        <v>146</v>
      </c>
      <c r="B66" s="68" t="s">
        <v>147</v>
      </c>
      <c r="C66" s="80" t="s">
        <v>148</v>
      </c>
      <c r="D66" s="80" t="s">
        <v>105</v>
      </c>
      <c r="E66" s="62">
        <f>E67+E68+E69</f>
        <v>2186216.99</v>
      </c>
      <c r="F66" s="71"/>
      <c r="G66" s="71"/>
    </row>
    <row r="67" spans="1:7" s="45" customFormat="1" ht="16.5" customHeight="1">
      <c r="A67" s="67"/>
      <c r="B67" s="73" t="s">
        <v>149</v>
      </c>
      <c r="C67" s="74" t="s">
        <v>148</v>
      </c>
      <c r="D67" s="74" t="s">
        <v>104</v>
      </c>
      <c r="E67" s="75">
        <f>'№5'!H167</f>
        <v>51708</v>
      </c>
      <c r="F67" s="71"/>
      <c r="G67" s="71"/>
    </row>
    <row r="68" spans="1:7" s="45" customFormat="1" ht="13.5" customHeight="1">
      <c r="A68" s="81"/>
      <c r="B68" s="73" t="s">
        <v>150</v>
      </c>
      <c r="C68" s="74" t="s">
        <v>148</v>
      </c>
      <c r="D68" s="74" t="s">
        <v>107</v>
      </c>
      <c r="E68" s="75">
        <f>'№5'!H175</f>
        <v>413592</v>
      </c>
      <c r="F68" s="76"/>
      <c r="G68" s="76"/>
    </row>
    <row r="69" spans="1:7" s="45" customFormat="1" ht="15.75" customHeight="1">
      <c r="A69" s="72"/>
      <c r="B69" s="73" t="s">
        <v>151</v>
      </c>
      <c r="C69" s="74" t="s">
        <v>148</v>
      </c>
      <c r="D69" s="74" t="s">
        <v>109</v>
      </c>
      <c r="E69" s="75">
        <f>'№5'!H181</f>
        <v>1720916.9900000002</v>
      </c>
      <c r="F69" s="76"/>
      <c r="G69" s="76"/>
    </row>
    <row r="70" spans="1:7" s="45" customFormat="1" ht="18" hidden="1">
      <c r="A70" s="79"/>
      <c r="B70" s="73" t="s">
        <v>143</v>
      </c>
      <c r="C70" s="74" t="s">
        <v>148</v>
      </c>
      <c r="D70" s="74" t="s">
        <v>109</v>
      </c>
      <c r="E70" s="75">
        <f>E71</f>
        <v>0</v>
      </c>
      <c r="F70" s="71"/>
      <c r="G70" s="71"/>
    </row>
    <row r="71" spans="1:7" s="45" customFormat="1" ht="54" hidden="1">
      <c r="A71" s="79"/>
      <c r="B71" s="73" t="s">
        <v>152</v>
      </c>
      <c r="C71" s="74" t="s">
        <v>148</v>
      </c>
      <c r="D71" s="74" t="s">
        <v>109</v>
      </c>
      <c r="E71" s="75">
        <f>E72+E73</f>
        <v>0</v>
      </c>
      <c r="F71" s="71"/>
      <c r="G71" s="71"/>
    </row>
    <row r="72" spans="1:7" s="45" customFormat="1" ht="18" hidden="1">
      <c r="A72" s="79"/>
      <c r="B72" s="73" t="s">
        <v>153</v>
      </c>
      <c r="C72" s="74" t="s">
        <v>148</v>
      </c>
      <c r="D72" s="74" t="s">
        <v>109</v>
      </c>
      <c r="E72" s="75"/>
      <c r="F72" s="71"/>
      <c r="G72" s="71"/>
    </row>
    <row r="73" spans="1:7" s="45" customFormat="1" ht="18" hidden="1">
      <c r="A73" s="79"/>
      <c r="B73" s="73" t="s">
        <v>131</v>
      </c>
      <c r="C73" s="74" t="s">
        <v>148</v>
      </c>
      <c r="D73" s="74" t="s">
        <v>109</v>
      </c>
      <c r="E73" s="75"/>
      <c r="F73" s="71"/>
      <c r="G73" s="71"/>
    </row>
    <row r="74" spans="1:7" s="45" customFormat="1" ht="17.25">
      <c r="A74" s="67" t="s">
        <v>154</v>
      </c>
      <c r="B74" s="68" t="s">
        <v>434</v>
      </c>
      <c r="C74" s="80" t="s">
        <v>119</v>
      </c>
      <c r="D74" s="80" t="s">
        <v>105</v>
      </c>
      <c r="E74" s="62">
        <f>E75</f>
        <v>10000</v>
      </c>
      <c r="F74" s="71"/>
      <c r="G74" s="71"/>
    </row>
    <row r="75" spans="1:7" s="45" customFormat="1" ht="18">
      <c r="A75" s="79"/>
      <c r="B75" s="73" t="s">
        <v>435</v>
      </c>
      <c r="C75" s="74" t="s">
        <v>119</v>
      </c>
      <c r="D75" s="74" t="s">
        <v>119</v>
      </c>
      <c r="E75" s="75">
        <f>'№5'!H224</f>
        <v>10000</v>
      </c>
      <c r="F75" s="71"/>
      <c r="G75" s="71"/>
    </row>
    <row r="76" spans="1:7" s="45" customFormat="1" ht="15" customHeight="1">
      <c r="A76" s="67" t="s">
        <v>169</v>
      </c>
      <c r="B76" s="68" t="s">
        <v>155</v>
      </c>
      <c r="C76" s="80" t="s">
        <v>156</v>
      </c>
      <c r="D76" s="80" t="s">
        <v>105</v>
      </c>
      <c r="E76" s="62">
        <f>E77</f>
        <v>5408057</v>
      </c>
      <c r="F76" s="71"/>
      <c r="G76" s="71"/>
    </row>
    <row r="77" spans="1:7" s="45" customFormat="1" ht="18">
      <c r="A77" s="72"/>
      <c r="B77" s="73" t="s">
        <v>157</v>
      </c>
      <c r="C77" s="74" t="s">
        <v>156</v>
      </c>
      <c r="D77" s="74" t="s">
        <v>104</v>
      </c>
      <c r="E77" s="75">
        <f>'№5'!H230</f>
        <v>5408057</v>
      </c>
      <c r="F77" s="76"/>
      <c r="G77" s="76"/>
    </row>
    <row r="78" spans="1:7" s="45" customFormat="1" ht="17.25" customHeight="1">
      <c r="A78" s="133">
        <v>8</v>
      </c>
      <c r="B78" s="68" t="s">
        <v>158</v>
      </c>
      <c r="C78" s="80" t="s">
        <v>134</v>
      </c>
      <c r="D78" s="80" t="s">
        <v>105</v>
      </c>
      <c r="E78" s="62">
        <f>E79</f>
        <v>350000</v>
      </c>
      <c r="F78" s="71"/>
      <c r="G78" s="71"/>
    </row>
    <row r="79" spans="1:7" s="45" customFormat="1" ht="18.75" customHeight="1">
      <c r="A79" s="72"/>
      <c r="B79" s="73" t="s">
        <v>159</v>
      </c>
      <c r="C79" s="74" t="s">
        <v>134</v>
      </c>
      <c r="D79" s="74" t="s">
        <v>109</v>
      </c>
      <c r="E79" s="75">
        <f>'№5'!H261</f>
        <v>350000</v>
      </c>
      <c r="F79" s="76"/>
      <c r="G79" s="76"/>
    </row>
    <row r="80" spans="1:7" s="45" customFormat="1" ht="18.75" customHeight="1">
      <c r="A80" s="79" t="s">
        <v>162</v>
      </c>
      <c r="B80" s="68" t="s">
        <v>160</v>
      </c>
      <c r="C80" s="80" t="s">
        <v>121</v>
      </c>
      <c r="D80" s="80" t="s">
        <v>105</v>
      </c>
      <c r="E80" s="62">
        <f>E81</f>
        <v>20000</v>
      </c>
      <c r="F80" s="76"/>
      <c r="G80" s="76"/>
    </row>
    <row r="81" spans="1:7" s="45" customFormat="1" ht="18.75" customHeight="1">
      <c r="A81" s="72"/>
      <c r="B81" s="73" t="s">
        <v>161</v>
      </c>
      <c r="C81" s="74" t="s">
        <v>121</v>
      </c>
      <c r="D81" s="74" t="s">
        <v>104</v>
      </c>
      <c r="E81" s="75">
        <f>'№5'!H266</f>
        <v>20000</v>
      </c>
      <c r="F81" s="76"/>
      <c r="G81" s="76"/>
    </row>
    <row r="82" spans="1:5" ht="15.75" customHeight="1">
      <c r="A82" s="67" t="s">
        <v>134</v>
      </c>
      <c r="B82" s="68" t="s">
        <v>163</v>
      </c>
      <c r="C82" s="80" t="s">
        <v>142</v>
      </c>
      <c r="D82" s="80" t="s">
        <v>105</v>
      </c>
      <c r="E82" s="62">
        <f>E83</f>
        <v>380000</v>
      </c>
    </row>
    <row r="83" spans="1:7" ht="35.25" customHeight="1">
      <c r="A83" s="81"/>
      <c r="B83" s="73" t="s">
        <v>164</v>
      </c>
      <c r="C83" s="74" t="s">
        <v>142</v>
      </c>
      <c r="D83" s="74" t="s">
        <v>111</v>
      </c>
      <c r="E83" s="75">
        <f>'№5'!H272</f>
        <v>380000</v>
      </c>
      <c r="F83" s="89"/>
      <c r="G83" s="89"/>
    </row>
    <row r="84" spans="1:7" ht="34.5" customHeight="1">
      <c r="A84" s="67" t="s">
        <v>121</v>
      </c>
      <c r="B84" s="68" t="s">
        <v>165</v>
      </c>
      <c r="C84" s="80" t="s">
        <v>123</v>
      </c>
      <c r="D84" s="80" t="s">
        <v>105</v>
      </c>
      <c r="E84" s="75">
        <f>E85</f>
        <v>500</v>
      </c>
      <c r="F84" s="89"/>
      <c r="G84" s="89"/>
    </row>
    <row r="85" spans="1:7" s="94" customFormat="1" ht="36" customHeight="1">
      <c r="A85" s="67"/>
      <c r="B85" s="90" t="s">
        <v>166</v>
      </c>
      <c r="C85" s="91" t="s">
        <v>123</v>
      </c>
      <c r="D85" s="91" t="s">
        <v>104</v>
      </c>
      <c r="E85" s="92">
        <f>'№5'!H278</f>
        <v>500</v>
      </c>
      <c r="F85" s="93"/>
      <c r="G85" s="93"/>
    </row>
    <row r="86" spans="1:7" s="94" customFormat="1" ht="1.5" customHeight="1">
      <c r="A86" s="67"/>
      <c r="B86" s="90"/>
      <c r="C86" s="91"/>
      <c r="D86" s="91"/>
      <c r="E86" s="95"/>
      <c r="F86" s="93"/>
      <c r="G86" s="93"/>
    </row>
    <row r="87" spans="1:7" s="94" customFormat="1" ht="16.5" customHeight="1" hidden="1">
      <c r="A87" s="67"/>
      <c r="B87" s="90"/>
      <c r="C87" s="91"/>
      <c r="D87" s="91"/>
      <c r="E87" s="95"/>
      <c r="F87" s="93"/>
      <c r="G87" s="93"/>
    </row>
    <row r="88" spans="1:2" ht="45" customHeight="1">
      <c r="A88" s="10" t="s">
        <v>36</v>
      </c>
      <c r="B88" s="99"/>
    </row>
    <row r="89" spans="1:5" ht="15" customHeight="1">
      <c r="A89" s="1" t="s">
        <v>37</v>
      </c>
      <c r="B89" s="99"/>
      <c r="E89" s="40"/>
    </row>
    <row r="90" spans="1:5" ht="18" customHeight="1">
      <c r="A90" s="1" t="s">
        <v>38</v>
      </c>
      <c r="E90" s="41" t="s">
        <v>412</v>
      </c>
    </row>
    <row r="91" spans="1:7" s="94" customFormat="1" ht="16.5" customHeight="1">
      <c r="A91" s="67"/>
      <c r="B91" s="90"/>
      <c r="C91" s="91"/>
      <c r="D91" s="91"/>
      <c r="E91" s="95"/>
      <c r="F91" s="93"/>
      <c r="G91" s="93"/>
    </row>
    <row r="92" spans="1:2" ht="33" customHeight="1">
      <c r="A92" s="10" t="s">
        <v>36</v>
      </c>
      <c r="B92" s="99"/>
    </row>
    <row r="93" spans="1:5" ht="15" customHeight="1">
      <c r="A93" s="1" t="s">
        <v>37</v>
      </c>
      <c r="B93" s="99"/>
      <c r="E93" s="40"/>
    </row>
    <row r="94" spans="1:5" ht="18" customHeight="1">
      <c r="A94" s="1" t="s">
        <v>38</v>
      </c>
      <c r="E94" s="41" t="s">
        <v>39</v>
      </c>
    </row>
  </sheetData>
  <sheetProtection selectLockedCells="1" selectUnlockedCells="1"/>
  <mergeCells count="24">
    <mergeCell ref="C23:H23"/>
    <mergeCell ref="C24:H24"/>
    <mergeCell ref="C19:H19"/>
    <mergeCell ref="C13:H13"/>
    <mergeCell ref="C14:H14"/>
    <mergeCell ref="C15:H15"/>
    <mergeCell ref="C17:H17"/>
    <mergeCell ref="C18:H18"/>
    <mergeCell ref="C1:H1"/>
    <mergeCell ref="C2:H2"/>
    <mergeCell ref="C3:H3"/>
    <mergeCell ref="C5:H5"/>
    <mergeCell ref="C6:H6"/>
    <mergeCell ref="C7:H7"/>
    <mergeCell ref="A26:A27"/>
    <mergeCell ref="B26:B27"/>
    <mergeCell ref="C26:D26"/>
    <mergeCell ref="E26:E27"/>
    <mergeCell ref="C8:H8"/>
    <mergeCell ref="C9:H9"/>
    <mergeCell ref="C11:H11"/>
    <mergeCell ref="C12:H12"/>
    <mergeCell ref="C20:H20"/>
    <mergeCell ref="C21:H21"/>
  </mergeCells>
  <printOptions horizontalCentered="1"/>
  <pageMargins left="1.18125" right="0.39375" top="0.39375" bottom="0.7875" header="0.31527777777777777" footer="0.5118055555555555"/>
  <pageSetup horizontalDpi="600" verticalDpi="600" orientation="portrait" paperSize="9" scale="9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14"/>
  <sheetViews>
    <sheetView workbookViewId="0" topLeftCell="A7">
      <selection activeCell="E97" sqref="E97"/>
    </sheetView>
  </sheetViews>
  <sheetFormatPr defaultColWidth="9.140625" defaultRowHeight="12.75"/>
  <cols>
    <col min="1" max="1" width="3.28125" style="42" customWidth="1"/>
    <col min="2" max="2" width="41.28125" style="43" customWidth="1"/>
    <col min="3" max="3" width="14.7109375" style="100" customWidth="1"/>
    <col min="4" max="4" width="7.140625" style="45" customWidth="1"/>
    <col min="5" max="5" width="21.7109375" style="45" customWidth="1"/>
    <col min="6" max="6" width="12.00390625" style="46" customWidth="1"/>
    <col min="7" max="7" width="13.140625" style="46" customWidth="1"/>
    <col min="8" max="16384" width="9.140625" style="47" customWidth="1"/>
  </cols>
  <sheetData>
    <row r="1" spans="3:10" ht="18" hidden="1">
      <c r="C1" s="156" t="s">
        <v>423</v>
      </c>
      <c r="D1" s="156"/>
      <c r="E1" s="156"/>
      <c r="F1" s="156"/>
      <c r="G1" s="156"/>
      <c r="H1" s="156"/>
      <c r="I1" s="46"/>
      <c r="J1" s="46"/>
    </row>
    <row r="2" spans="3:10" ht="18" hidden="1">
      <c r="C2" s="156" t="s">
        <v>91</v>
      </c>
      <c r="D2" s="156"/>
      <c r="E2" s="156"/>
      <c r="F2" s="156"/>
      <c r="G2" s="156"/>
      <c r="H2" s="156"/>
      <c r="I2" s="46"/>
      <c r="J2" s="46"/>
    </row>
    <row r="3" spans="3:10" ht="18" hidden="1">
      <c r="C3" s="156" t="s">
        <v>92</v>
      </c>
      <c r="D3" s="156"/>
      <c r="E3" s="156"/>
      <c r="F3" s="156"/>
      <c r="G3" s="156"/>
      <c r="H3" s="156"/>
      <c r="I3" s="46"/>
      <c r="J3" s="46"/>
    </row>
    <row r="4" spans="3:10" ht="18" hidden="1">
      <c r="C4" s="48" t="s">
        <v>93</v>
      </c>
      <c r="D4" s="48"/>
      <c r="E4" s="48"/>
      <c r="F4" s="48"/>
      <c r="G4" s="48"/>
      <c r="H4" s="48"/>
      <c r="I4" s="46"/>
      <c r="J4" s="46"/>
    </row>
    <row r="5" spans="3:10" ht="18.75" customHeight="1" hidden="1">
      <c r="C5" s="156" t="s">
        <v>94</v>
      </c>
      <c r="D5" s="156"/>
      <c r="E5" s="156"/>
      <c r="F5" s="156"/>
      <c r="G5" s="156"/>
      <c r="H5" s="156"/>
      <c r="I5" s="46"/>
      <c r="J5" s="46"/>
    </row>
    <row r="6" spans="3:10" ht="16.5" customHeight="1" hidden="1">
      <c r="C6" s="157" t="s">
        <v>429</v>
      </c>
      <c r="D6" s="157"/>
      <c r="E6" s="157"/>
      <c r="F6" s="157"/>
      <c r="G6" s="157"/>
      <c r="H6" s="157"/>
      <c r="I6" s="46"/>
      <c r="J6" s="46"/>
    </row>
    <row r="7" spans="3:10" ht="18">
      <c r="C7" s="156" t="s">
        <v>474</v>
      </c>
      <c r="D7" s="156"/>
      <c r="E7" s="156"/>
      <c r="F7" s="156"/>
      <c r="G7" s="156"/>
      <c r="H7" s="156"/>
      <c r="I7" s="46"/>
      <c r="J7" s="46"/>
    </row>
    <row r="8" spans="3:10" ht="15" customHeight="1">
      <c r="C8" s="156" t="s">
        <v>91</v>
      </c>
      <c r="D8" s="156"/>
      <c r="E8" s="156"/>
      <c r="F8" s="156"/>
      <c r="G8" s="156"/>
      <c r="H8" s="156"/>
      <c r="I8" s="46"/>
      <c r="J8" s="46"/>
    </row>
    <row r="9" spans="3:10" ht="13.5" customHeight="1">
      <c r="C9" s="156" t="s">
        <v>92</v>
      </c>
      <c r="D9" s="156"/>
      <c r="E9" s="156"/>
      <c r="F9" s="156"/>
      <c r="G9" s="156"/>
      <c r="H9" s="156"/>
      <c r="I9" s="46"/>
      <c r="J9" s="46"/>
    </row>
    <row r="10" spans="3:10" ht="12" customHeight="1">
      <c r="C10" s="48" t="s">
        <v>93</v>
      </c>
      <c r="D10" s="48"/>
      <c r="E10" s="48"/>
      <c r="F10" s="48"/>
      <c r="G10" s="48"/>
      <c r="H10" s="48"/>
      <c r="I10" s="46"/>
      <c r="J10" s="46"/>
    </row>
    <row r="11" spans="3:10" ht="12.75" customHeight="1">
      <c r="C11" s="156" t="s">
        <v>94</v>
      </c>
      <c r="D11" s="156"/>
      <c r="E11" s="156"/>
      <c r="F11" s="156"/>
      <c r="G11" s="156"/>
      <c r="H11" s="156"/>
      <c r="I11" s="46"/>
      <c r="J11" s="46"/>
    </row>
    <row r="12" spans="3:10" ht="15" customHeight="1">
      <c r="C12" s="157" t="s">
        <v>475</v>
      </c>
      <c r="D12" s="157"/>
      <c r="E12" s="157"/>
      <c r="F12" s="157"/>
      <c r="G12" s="157"/>
      <c r="H12" s="157"/>
      <c r="I12" s="46"/>
      <c r="J12" s="46"/>
    </row>
    <row r="13" spans="3:10" ht="15.75" customHeight="1">
      <c r="C13" s="156" t="s">
        <v>476</v>
      </c>
      <c r="D13" s="156"/>
      <c r="E13" s="156"/>
      <c r="F13" s="156"/>
      <c r="G13" s="156"/>
      <c r="H13" s="156"/>
      <c r="I13" s="46"/>
      <c r="J13" s="46"/>
    </row>
    <row r="14" spans="3:10" ht="12" customHeight="1">
      <c r="C14" s="156" t="s">
        <v>91</v>
      </c>
      <c r="D14" s="156"/>
      <c r="E14" s="156"/>
      <c r="F14" s="156"/>
      <c r="G14" s="156"/>
      <c r="H14" s="156"/>
      <c r="I14" s="46"/>
      <c r="J14" s="46"/>
    </row>
    <row r="15" spans="3:10" ht="13.5" customHeight="1">
      <c r="C15" s="156" t="s">
        <v>92</v>
      </c>
      <c r="D15" s="156"/>
      <c r="E15" s="156"/>
      <c r="F15" s="156"/>
      <c r="G15" s="156"/>
      <c r="H15" s="156"/>
      <c r="I15" s="46"/>
      <c r="J15" s="46"/>
    </row>
    <row r="16" spans="3:10" ht="13.5" customHeight="1">
      <c r="C16" s="48" t="s">
        <v>93</v>
      </c>
      <c r="D16" s="48"/>
      <c r="E16" s="48"/>
      <c r="F16" s="48"/>
      <c r="G16" s="48"/>
      <c r="H16" s="48"/>
      <c r="I16" s="46"/>
      <c r="J16" s="46"/>
    </row>
    <row r="17" spans="3:10" ht="15" customHeight="1">
      <c r="C17" s="156" t="s">
        <v>94</v>
      </c>
      <c r="D17" s="156"/>
      <c r="E17" s="156"/>
      <c r="F17" s="156"/>
      <c r="G17" s="156"/>
      <c r="H17" s="156"/>
      <c r="I17" s="46"/>
      <c r="J17" s="46"/>
    </row>
    <row r="18" spans="3:10" ht="15" customHeight="1">
      <c r="C18" s="157" t="s">
        <v>471</v>
      </c>
      <c r="D18" s="157"/>
      <c r="E18" s="157"/>
      <c r="F18" s="157"/>
      <c r="G18" s="157"/>
      <c r="H18" s="157"/>
      <c r="I18" s="46"/>
      <c r="J18" s="46"/>
    </row>
    <row r="19" spans="3:10" ht="13.5" customHeight="1">
      <c r="C19" s="156" t="s">
        <v>477</v>
      </c>
      <c r="D19" s="156"/>
      <c r="E19" s="156"/>
      <c r="F19" s="156"/>
      <c r="G19" s="156"/>
      <c r="H19" s="156"/>
      <c r="I19" s="46"/>
      <c r="J19" s="46"/>
    </row>
    <row r="20" spans="3:10" ht="13.5" customHeight="1">
      <c r="C20" s="156" t="s">
        <v>92</v>
      </c>
      <c r="D20" s="156"/>
      <c r="E20" s="156"/>
      <c r="F20" s="156"/>
      <c r="G20" s="156"/>
      <c r="H20" s="156"/>
      <c r="I20" s="46"/>
      <c r="J20" s="46"/>
    </row>
    <row r="21" spans="3:10" ht="12.75" customHeight="1">
      <c r="C21" s="48" t="s">
        <v>93</v>
      </c>
      <c r="D21" s="48"/>
      <c r="E21" s="48"/>
      <c r="F21" s="48"/>
      <c r="G21" s="48"/>
      <c r="H21" s="48"/>
      <c r="I21" s="46"/>
      <c r="J21" s="46"/>
    </row>
    <row r="22" spans="3:10" ht="12.75" customHeight="1">
      <c r="C22" s="156" t="s">
        <v>94</v>
      </c>
      <c r="D22" s="156"/>
      <c r="E22" s="156"/>
      <c r="F22" s="156"/>
      <c r="G22" s="156"/>
      <c r="H22" s="156"/>
      <c r="I22" s="46"/>
      <c r="J22" s="46"/>
    </row>
    <row r="23" spans="3:10" ht="16.5" customHeight="1">
      <c r="C23" s="157" t="s">
        <v>475</v>
      </c>
      <c r="D23" s="157"/>
      <c r="E23" s="157"/>
      <c r="F23" s="157"/>
      <c r="G23" s="157"/>
      <c r="H23" s="157"/>
      <c r="I23" s="46"/>
      <c r="J23" s="46"/>
    </row>
    <row r="24" spans="1:7" s="51" customFormat="1" ht="132" customHeight="1">
      <c r="A24" s="49"/>
      <c r="B24" s="162" t="s">
        <v>431</v>
      </c>
      <c r="C24" s="162"/>
      <c r="D24" s="162"/>
      <c r="E24" s="162"/>
      <c r="F24" s="46"/>
      <c r="G24" s="46"/>
    </row>
    <row r="25" spans="2:5" ht="13.5" customHeight="1">
      <c r="B25" s="44"/>
      <c r="D25" s="43"/>
      <c r="E25" s="45" t="s">
        <v>95</v>
      </c>
    </row>
    <row r="26" spans="1:7" s="56" customFormat="1" ht="1.5" customHeight="1">
      <c r="A26" s="158" t="s">
        <v>96</v>
      </c>
      <c r="B26" s="159" t="s">
        <v>97</v>
      </c>
      <c r="C26" s="160"/>
      <c r="D26" s="160"/>
      <c r="E26" s="161" t="s">
        <v>45</v>
      </c>
      <c r="F26" s="55"/>
      <c r="G26" s="55"/>
    </row>
    <row r="27" spans="1:7" s="56" customFormat="1" ht="46.5">
      <c r="A27" s="158"/>
      <c r="B27" s="159"/>
      <c r="C27" s="101" t="s">
        <v>167</v>
      </c>
      <c r="D27" s="101" t="s">
        <v>168</v>
      </c>
      <c r="E27" s="161"/>
      <c r="F27" s="55"/>
      <c r="G27" s="55"/>
    </row>
    <row r="28" spans="1:7" s="56" customFormat="1" ht="17.25" customHeight="1">
      <c r="A28" s="102">
        <v>1</v>
      </c>
      <c r="B28" s="103">
        <v>2</v>
      </c>
      <c r="C28" s="104" t="s">
        <v>154</v>
      </c>
      <c r="D28" s="104" t="s">
        <v>169</v>
      </c>
      <c r="E28" s="105">
        <v>8</v>
      </c>
      <c r="F28" s="55"/>
      <c r="G28" s="55"/>
    </row>
    <row r="29" spans="1:7" s="56" customFormat="1" ht="17.25" customHeight="1">
      <c r="A29" s="58"/>
      <c r="B29" s="59"/>
      <c r="C29" s="106"/>
      <c r="D29" s="106"/>
      <c r="E29" s="60"/>
      <c r="F29" s="55"/>
      <c r="G29" s="55"/>
    </row>
    <row r="30" spans="1:7" s="64" customFormat="1" ht="19.5" customHeight="1">
      <c r="A30" s="61"/>
      <c r="B30" s="50" t="s">
        <v>101</v>
      </c>
      <c r="C30" s="69"/>
      <c r="D30" s="69"/>
      <c r="E30" s="62">
        <f>E32+E48+E88+E97+E101+E135+E139+E157+E160+E173+E84</f>
        <v>21920756.54</v>
      </c>
      <c r="F30" s="63"/>
      <c r="G30" s="63"/>
    </row>
    <row r="31" spans="1:7" s="64" customFormat="1" ht="15" customHeight="1" hidden="1">
      <c r="A31" s="61"/>
      <c r="B31" s="65"/>
      <c r="C31" s="107"/>
      <c r="D31" s="107"/>
      <c r="E31" s="66"/>
      <c r="F31" s="63"/>
      <c r="G31" s="63"/>
    </row>
    <row r="32" spans="1:7" s="64" customFormat="1" ht="55.5" customHeight="1">
      <c r="A32" s="81"/>
      <c r="B32" s="9" t="s">
        <v>448</v>
      </c>
      <c r="C32" s="108" t="s">
        <v>170</v>
      </c>
      <c r="D32" s="109"/>
      <c r="E32" s="110">
        <f>E33+E36+E78+E94+E91</f>
        <v>8611860</v>
      </c>
      <c r="F32" s="63"/>
      <c r="G32" s="63"/>
    </row>
    <row r="33" spans="1:7" s="64" customFormat="1" ht="54" customHeight="1">
      <c r="A33" s="61"/>
      <c r="B33" s="9" t="s">
        <v>171</v>
      </c>
      <c r="C33" s="108" t="s">
        <v>172</v>
      </c>
      <c r="D33" s="108"/>
      <c r="E33" s="110">
        <f>E34</f>
        <v>966979</v>
      </c>
      <c r="F33" s="63"/>
      <c r="G33" s="63"/>
    </row>
    <row r="34" spans="1:7" s="64" customFormat="1" ht="34.5" customHeight="1">
      <c r="A34" s="61"/>
      <c r="B34" s="9" t="s">
        <v>173</v>
      </c>
      <c r="C34" s="108" t="s">
        <v>174</v>
      </c>
      <c r="D34" s="108"/>
      <c r="E34" s="110">
        <f>E35</f>
        <v>966979</v>
      </c>
      <c r="F34" s="63"/>
      <c r="G34" s="63"/>
    </row>
    <row r="35" spans="1:7" s="45" customFormat="1" ht="126.75" customHeight="1">
      <c r="A35" s="79"/>
      <c r="B35" s="9" t="s">
        <v>175</v>
      </c>
      <c r="C35" s="108" t="s">
        <v>174</v>
      </c>
      <c r="D35" s="109" t="s">
        <v>176</v>
      </c>
      <c r="E35" s="110">
        <f>'№5'!H47</f>
        <v>966979</v>
      </c>
      <c r="F35" s="76"/>
      <c r="G35" s="76"/>
    </row>
    <row r="36" spans="1:7" s="45" customFormat="1" ht="52.5" customHeight="1">
      <c r="A36" s="79"/>
      <c r="B36" s="9" t="s">
        <v>177</v>
      </c>
      <c r="C36" s="108" t="s">
        <v>178</v>
      </c>
      <c r="D36" s="109"/>
      <c r="E36" s="110">
        <f>E37+E41+E43+E45</f>
        <v>5113418</v>
      </c>
      <c r="F36" s="71"/>
      <c r="G36" s="71"/>
    </row>
    <row r="37" spans="1:7" s="45" customFormat="1" ht="35.25" customHeight="1">
      <c r="A37" s="79"/>
      <c r="B37" s="9" t="s">
        <v>173</v>
      </c>
      <c r="C37" s="108" t="s">
        <v>179</v>
      </c>
      <c r="D37" s="109"/>
      <c r="E37" s="110">
        <f>E38+E39+E40</f>
        <v>4605521</v>
      </c>
      <c r="F37" s="111"/>
      <c r="G37" s="71"/>
    </row>
    <row r="38" spans="1:7" s="45" customFormat="1" ht="129.75" customHeight="1">
      <c r="A38" s="79"/>
      <c r="B38" s="9" t="s">
        <v>175</v>
      </c>
      <c r="C38" s="108" t="s">
        <v>179</v>
      </c>
      <c r="D38" s="109" t="s">
        <v>176</v>
      </c>
      <c r="E38" s="110">
        <f>'№5'!H52</f>
        <v>4300798</v>
      </c>
      <c r="F38" s="111"/>
      <c r="G38" s="71"/>
    </row>
    <row r="39" spans="1:9" s="45" customFormat="1" ht="54" customHeight="1">
      <c r="A39" s="79"/>
      <c r="B39" s="9" t="s">
        <v>117</v>
      </c>
      <c r="C39" s="108" t="s">
        <v>179</v>
      </c>
      <c r="D39" s="109" t="s">
        <v>180</v>
      </c>
      <c r="E39" s="110">
        <f>'№5'!H53</f>
        <v>269723</v>
      </c>
      <c r="F39" s="76"/>
      <c r="G39" s="76">
        <v>0</v>
      </c>
      <c r="H39" s="77">
        <v>41365</v>
      </c>
      <c r="I39" s="45" t="s">
        <v>110</v>
      </c>
    </row>
    <row r="40" spans="1:7" s="45" customFormat="1" ht="18.75" customHeight="1">
      <c r="A40" s="79"/>
      <c r="B40" s="9" t="s">
        <v>181</v>
      </c>
      <c r="C40" s="108" t="s">
        <v>179</v>
      </c>
      <c r="D40" s="109" t="s">
        <v>182</v>
      </c>
      <c r="E40" s="110">
        <f>'№5'!H54</f>
        <v>35000</v>
      </c>
      <c r="F40" s="71"/>
      <c r="G40" s="71"/>
    </row>
    <row r="41" spans="1:7" s="45" customFormat="1" ht="54" customHeight="1">
      <c r="A41" s="79"/>
      <c r="B41" s="9" t="s">
        <v>183</v>
      </c>
      <c r="C41" s="108" t="s">
        <v>184</v>
      </c>
      <c r="D41" s="109"/>
      <c r="E41" s="110">
        <f>E42</f>
        <v>246000</v>
      </c>
      <c r="F41" s="71"/>
      <c r="G41" s="71"/>
    </row>
    <row r="42" spans="1:7" s="45" customFormat="1" ht="126" customHeight="1">
      <c r="A42" s="79"/>
      <c r="B42" s="9" t="s">
        <v>175</v>
      </c>
      <c r="C42" s="108" t="s">
        <v>184</v>
      </c>
      <c r="D42" s="109" t="s">
        <v>176</v>
      </c>
      <c r="E42" s="110">
        <f>'№5'!H109</f>
        <v>246000</v>
      </c>
      <c r="F42" s="71"/>
      <c r="G42" s="71"/>
    </row>
    <row r="43" spans="1:7" s="45" customFormat="1" ht="89.25" customHeight="1">
      <c r="A43" s="79"/>
      <c r="B43" s="9" t="s">
        <v>185</v>
      </c>
      <c r="C43" s="108" t="s">
        <v>186</v>
      </c>
      <c r="D43" s="109"/>
      <c r="E43" s="110">
        <f>E44</f>
        <v>3800</v>
      </c>
      <c r="F43" s="71"/>
      <c r="G43" s="71"/>
    </row>
    <row r="44" spans="1:7" s="45" customFormat="1" ht="54" customHeight="1">
      <c r="A44" s="79"/>
      <c r="B44" s="9" t="s">
        <v>117</v>
      </c>
      <c r="C44" s="108" t="s">
        <v>186</v>
      </c>
      <c r="D44" s="109" t="s">
        <v>180</v>
      </c>
      <c r="E44" s="110">
        <f>'№5'!H55</f>
        <v>3800</v>
      </c>
      <c r="F44" s="71"/>
      <c r="G44" s="71"/>
    </row>
    <row r="45" spans="1:7" s="45" customFormat="1" ht="54" customHeight="1">
      <c r="A45" s="79"/>
      <c r="B45" s="9" t="s">
        <v>183</v>
      </c>
      <c r="C45" s="108" t="s">
        <v>187</v>
      </c>
      <c r="D45" s="109"/>
      <c r="E45" s="110">
        <f>E46+E47</f>
        <v>258097</v>
      </c>
      <c r="F45" s="71"/>
      <c r="G45" s="71"/>
    </row>
    <row r="46" spans="1:7" s="45" customFormat="1" ht="127.5" customHeight="1">
      <c r="A46" s="79"/>
      <c r="B46" s="9" t="s">
        <v>175</v>
      </c>
      <c r="C46" s="108" t="s">
        <v>187</v>
      </c>
      <c r="D46" s="109" t="s">
        <v>176</v>
      </c>
      <c r="E46" s="110">
        <f>'№5'!H111</f>
        <v>208097</v>
      </c>
      <c r="F46" s="71"/>
      <c r="G46" s="71"/>
    </row>
    <row r="47" spans="1:7" s="45" customFormat="1" ht="53.25" customHeight="1">
      <c r="A47" s="79"/>
      <c r="B47" s="9" t="s">
        <v>117</v>
      </c>
      <c r="C47" s="108" t="s">
        <v>187</v>
      </c>
      <c r="D47" s="109" t="s">
        <v>180</v>
      </c>
      <c r="E47" s="110">
        <f>'№5'!H112</f>
        <v>50000</v>
      </c>
      <c r="F47" s="71"/>
      <c r="G47" s="71"/>
    </row>
    <row r="48" spans="1:7" s="45" customFormat="1" ht="53.25" customHeight="1">
      <c r="A48" s="67"/>
      <c r="B48" s="9" t="s">
        <v>409</v>
      </c>
      <c r="C48" s="108" t="s">
        <v>188</v>
      </c>
      <c r="D48" s="109"/>
      <c r="E48" s="110">
        <f>E51+E54+E65+E68+E75+E49</f>
        <v>1368692</v>
      </c>
      <c r="F48" s="76"/>
      <c r="G48" s="76"/>
    </row>
    <row r="49" spans="1:7" s="45" customFormat="1" ht="87.75" customHeight="1">
      <c r="A49" s="67"/>
      <c r="B49" s="73" t="s">
        <v>486</v>
      </c>
      <c r="C49" s="108" t="s">
        <v>487</v>
      </c>
      <c r="D49" s="109"/>
      <c r="E49" s="110">
        <f>E50</f>
        <v>413592</v>
      </c>
      <c r="F49" s="76"/>
      <c r="G49" s="76"/>
    </row>
    <row r="50" spans="1:7" s="45" customFormat="1" ht="53.25" customHeight="1">
      <c r="A50" s="67"/>
      <c r="B50" s="9" t="s">
        <v>191</v>
      </c>
      <c r="C50" s="108" t="s">
        <v>487</v>
      </c>
      <c r="D50" s="109" t="s">
        <v>180</v>
      </c>
      <c r="E50" s="110">
        <f>'№5'!H178</f>
        <v>413592</v>
      </c>
      <c r="F50" s="76"/>
      <c r="G50" s="76"/>
    </row>
    <row r="51" spans="1:7" s="45" customFormat="1" ht="70.5" customHeight="1">
      <c r="A51" s="67"/>
      <c r="B51" s="9" t="s">
        <v>190</v>
      </c>
      <c r="C51" s="108" t="s">
        <v>189</v>
      </c>
      <c r="D51" s="109"/>
      <c r="E51" s="110">
        <f>E52</f>
        <v>380000</v>
      </c>
      <c r="F51" s="71"/>
      <c r="G51" s="71"/>
    </row>
    <row r="52" spans="1:7" s="45" customFormat="1" ht="75" customHeight="1">
      <c r="A52" s="67"/>
      <c r="B52" s="9" t="s">
        <v>190</v>
      </c>
      <c r="C52" s="108" t="s">
        <v>411</v>
      </c>
      <c r="D52" s="109"/>
      <c r="E52" s="110">
        <f>E53</f>
        <v>380000</v>
      </c>
      <c r="F52" s="71"/>
      <c r="G52" s="71"/>
    </row>
    <row r="53" spans="1:7" s="45" customFormat="1" ht="52.5" customHeight="1">
      <c r="A53" s="67"/>
      <c r="B53" s="9" t="s">
        <v>191</v>
      </c>
      <c r="C53" s="108" t="s">
        <v>411</v>
      </c>
      <c r="D53" s="109" t="s">
        <v>180</v>
      </c>
      <c r="E53" s="110">
        <f>'№5'!H272</f>
        <v>380000</v>
      </c>
      <c r="F53" s="71"/>
      <c r="G53" s="71"/>
    </row>
    <row r="54" spans="1:7" s="45" customFormat="1" ht="33.75" customHeight="1">
      <c r="A54" s="79"/>
      <c r="B54" s="9" t="s">
        <v>192</v>
      </c>
      <c r="C54" s="108" t="s">
        <v>193</v>
      </c>
      <c r="D54" s="109"/>
      <c r="E54" s="110">
        <f>E55+E57</f>
        <v>323000</v>
      </c>
      <c r="F54" s="76"/>
      <c r="G54" s="76"/>
    </row>
    <row r="55" spans="1:7" s="45" customFormat="1" ht="90" customHeight="1">
      <c r="A55" s="79"/>
      <c r="B55" s="9" t="s">
        <v>194</v>
      </c>
      <c r="C55" s="108" t="s">
        <v>400</v>
      </c>
      <c r="D55" s="109"/>
      <c r="E55" s="110">
        <f>E56</f>
        <v>3000</v>
      </c>
      <c r="F55" s="76"/>
      <c r="G55" s="76"/>
    </row>
    <row r="56" spans="1:7" s="45" customFormat="1" ht="51.75" customHeight="1">
      <c r="A56" s="79"/>
      <c r="B56" s="9" t="s">
        <v>191</v>
      </c>
      <c r="C56" s="108" t="s">
        <v>400</v>
      </c>
      <c r="D56" s="109" t="s">
        <v>180</v>
      </c>
      <c r="E56" s="110">
        <f>'№5'!H134</f>
        <v>3000</v>
      </c>
      <c r="F56" s="76"/>
      <c r="G56" s="76"/>
    </row>
    <row r="57" spans="1:7" s="45" customFormat="1" ht="91.5" customHeight="1">
      <c r="A57" s="79"/>
      <c r="B57" s="9" t="s">
        <v>195</v>
      </c>
      <c r="C57" s="108" t="s">
        <v>196</v>
      </c>
      <c r="D57" s="109"/>
      <c r="E57" s="110">
        <f>E58+E60</f>
        <v>320000</v>
      </c>
      <c r="F57" s="76"/>
      <c r="G57" s="76"/>
    </row>
    <row r="58" spans="1:7" s="45" customFormat="1" ht="88.5" customHeight="1">
      <c r="A58" s="79"/>
      <c r="B58" s="9" t="s">
        <v>195</v>
      </c>
      <c r="C58" s="108" t="s">
        <v>197</v>
      </c>
      <c r="D58" s="109"/>
      <c r="E58" s="110">
        <f>E59</f>
        <v>250000</v>
      </c>
      <c r="F58" s="76"/>
      <c r="G58" s="76"/>
    </row>
    <row r="59" spans="1:7" s="45" customFormat="1" ht="54.75" customHeight="1">
      <c r="A59" s="79"/>
      <c r="B59" s="9" t="s">
        <v>117</v>
      </c>
      <c r="C59" s="108" t="s">
        <v>197</v>
      </c>
      <c r="D59" s="109" t="s">
        <v>180</v>
      </c>
      <c r="E59" s="110">
        <f>'№5'!H126</f>
        <v>250000</v>
      </c>
      <c r="F59" s="76"/>
      <c r="G59" s="76"/>
    </row>
    <row r="60" spans="1:7" s="45" customFormat="1" ht="34.5" customHeight="1">
      <c r="A60" s="79"/>
      <c r="B60" s="9" t="s">
        <v>198</v>
      </c>
      <c r="C60" s="108" t="s">
        <v>199</v>
      </c>
      <c r="D60" s="109"/>
      <c r="E60" s="110">
        <f>E61</f>
        <v>70000</v>
      </c>
      <c r="F60" s="71"/>
      <c r="G60" s="71"/>
    </row>
    <row r="61" spans="1:7" s="45" customFormat="1" ht="54" customHeight="1">
      <c r="A61" s="79"/>
      <c r="B61" s="9" t="s">
        <v>191</v>
      </c>
      <c r="C61" s="108" t="s">
        <v>199</v>
      </c>
      <c r="D61" s="109" t="s">
        <v>180</v>
      </c>
      <c r="E61" s="110">
        <f>'№5'!H128</f>
        <v>70000</v>
      </c>
      <c r="F61" s="71"/>
      <c r="G61" s="71"/>
    </row>
    <row r="62" spans="1:7" s="45" customFormat="1" ht="55.5" customHeight="1" hidden="1">
      <c r="A62" s="79"/>
      <c r="B62" s="9" t="s">
        <v>116</v>
      </c>
      <c r="C62" s="109" t="s">
        <v>200</v>
      </c>
      <c r="D62" s="109"/>
      <c r="E62" s="110">
        <f>E63</f>
        <v>0</v>
      </c>
      <c r="F62" s="71"/>
      <c r="G62" s="71"/>
    </row>
    <row r="63" spans="1:7" s="45" customFormat="1" ht="55.5" customHeight="1" hidden="1">
      <c r="A63" s="79"/>
      <c r="B63" s="9" t="s">
        <v>117</v>
      </c>
      <c r="C63" s="109" t="s">
        <v>200</v>
      </c>
      <c r="D63" s="109" t="s">
        <v>180</v>
      </c>
      <c r="E63" s="110">
        <v>0</v>
      </c>
      <c r="F63" s="71"/>
      <c r="G63" s="71"/>
    </row>
    <row r="64" spans="1:7" s="45" customFormat="1" ht="0" customHeight="1" hidden="1">
      <c r="A64" s="79"/>
      <c r="B64" s="9" t="s">
        <v>124</v>
      </c>
      <c r="C64" s="109" t="s">
        <v>201</v>
      </c>
      <c r="D64" s="109" t="s">
        <v>202</v>
      </c>
      <c r="E64" s="110">
        <v>0</v>
      </c>
      <c r="F64" s="71"/>
      <c r="G64" s="71"/>
    </row>
    <row r="65" spans="1:7" s="45" customFormat="1" ht="92.25" customHeight="1">
      <c r="A65" s="79"/>
      <c r="B65" s="9" t="s">
        <v>410</v>
      </c>
      <c r="C65" s="108" t="s">
        <v>203</v>
      </c>
      <c r="D65" s="109"/>
      <c r="E65" s="110">
        <f>E66</f>
        <v>5000</v>
      </c>
      <c r="F65" s="71"/>
      <c r="G65" s="71"/>
    </row>
    <row r="66" spans="1:7" s="83" customFormat="1" ht="90" customHeight="1">
      <c r="A66" s="79"/>
      <c r="B66" s="9" t="s">
        <v>204</v>
      </c>
      <c r="C66" s="108" t="s">
        <v>401</v>
      </c>
      <c r="D66" s="109"/>
      <c r="E66" s="110">
        <f>E67</f>
        <v>5000</v>
      </c>
      <c r="F66" s="82"/>
      <c r="G66" s="82"/>
    </row>
    <row r="67" spans="1:7" s="83" customFormat="1" ht="54" customHeight="1">
      <c r="A67" s="67"/>
      <c r="B67" s="9" t="s">
        <v>117</v>
      </c>
      <c r="C67" s="108" t="s">
        <v>401</v>
      </c>
      <c r="D67" s="109" t="s">
        <v>180</v>
      </c>
      <c r="E67" s="110">
        <f>'№5'!H157</f>
        <v>5000</v>
      </c>
      <c r="F67" s="82"/>
      <c r="G67" s="82"/>
    </row>
    <row r="68" spans="1:7" s="83" customFormat="1" ht="36" customHeight="1">
      <c r="A68" s="67"/>
      <c r="B68" s="9" t="s">
        <v>205</v>
      </c>
      <c r="C68" s="108" t="s">
        <v>206</v>
      </c>
      <c r="D68" s="109"/>
      <c r="E68" s="110">
        <f>E69</f>
        <v>107100</v>
      </c>
      <c r="F68" s="82"/>
      <c r="G68" s="82"/>
    </row>
    <row r="69" spans="1:7" s="45" customFormat="1" ht="36" customHeight="1">
      <c r="A69" s="79"/>
      <c r="B69" s="9" t="s">
        <v>205</v>
      </c>
      <c r="C69" s="108" t="s">
        <v>399</v>
      </c>
      <c r="D69" s="109"/>
      <c r="E69" s="110">
        <f>E70</f>
        <v>107100</v>
      </c>
      <c r="F69" s="71"/>
      <c r="G69" s="71"/>
    </row>
    <row r="70" spans="1:7" s="45" customFormat="1" ht="38.25" customHeight="1">
      <c r="A70" s="79"/>
      <c r="B70" s="9" t="s">
        <v>214</v>
      </c>
      <c r="C70" s="108" t="s">
        <v>399</v>
      </c>
      <c r="D70" s="109" t="s">
        <v>215</v>
      </c>
      <c r="E70" s="110">
        <f>'№5'!H75</f>
        <v>107100</v>
      </c>
      <c r="F70" s="71"/>
      <c r="G70" s="71"/>
    </row>
    <row r="71" spans="1:7" s="45" customFormat="1" ht="72" hidden="1">
      <c r="A71" s="79"/>
      <c r="B71" s="9" t="s">
        <v>207</v>
      </c>
      <c r="C71" s="109" t="s">
        <v>208</v>
      </c>
      <c r="D71" s="109"/>
      <c r="E71" s="110">
        <f>E72</f>
        <v>0</v>
      </c>
      <c r="F71" s="71"/>
      <c r="G71" s="71"/>
    </row>
    <row r="72" spans="1:7" s="45" customFormat="1" ht="18" hidden="1">
      <c r="A72" s="79"/>
      <c r="B72" s="9" t="s">
        <v>131</v>
      </c>
      <c r="C72" s="109" t="s">
        <v>208</v>
      </c>
      <c r="D72" s="109" t="s">
        <v>202</v>
      </c>
      <c r="E72" s="110">
        <v>0</v>
      </c>
      <c r="F72" s="71"/>
      <c r="G72" s="71"/>
    </row>
    <row r="73" spans="1:7" s="45" customFormat="1" ht="39.75" customHeight="1" hidden="1">
      <c r="A73" s="79"/>
      <c r="B73" s="9" t="s">
        <v>209</v>
      </c>
      <c r="C73" s="109" t="s">
        <v>210</v>
      </c>
      <c r="D73" s="109"/>
      <c r="E73" s="110">
        <f>E74</f>
        <v>0</v>
      </c>
      <c r="F73" s="71"/>
      <c r="G73" s="71"/>
    </row>
    <row r="74" spans="1:7" s="45" customFormat="1" ht="0.75" customHeight="1">
      <c r="A74" s="79"/>
      <c r="B74" s="9" t="s">
        <v>131</v>
      </c>
      <c r="C74" s="109" t="s">
        <v>210</v>
      </c>
      <c r="D74" s="109" t="s">
        <v>202</v>
      </c>
      <c r="E74" s="110">
        <v>0</v>
      </c>
      <c r="F74" s="71"/>
      <c r="G74" s="71"/>
    </row>
    <row r="75" spans="1:7" s="45" customFormat="1" ht="85.5" customHeight="1">
      <c r="A75" s="79"/>
      <c r="B75" s="73" t="s">
        <v>454</v>
      </c>
      <c r="C75" s="108" t="s">
        <v>395</v>
      </c>
      <c r="D75" s="109"/>
      <c r="E75" s="110">
        <f>E76</f>
        <v>140000</v>
      </c>
      <c r="F75" s="71"/>
      <c r="G75" s="71"/>
    </row>
    <row r="76" spans="1:7" s="45" customFormat="1" ht="90" customHeight="1">
      <c r="A76" s="79"/>
      <c r="B76" s="73" t="s">
        <v>454</v>
      </c>
      <c r="C76" s="108" t="s">
        <v>396</v>
      </c>
      <c r="D76" s="109"/>
      <c r="E76" s="110">
        <f>E77</f>
        <v>140000</v>
      </c>
      <c r="F76" s="71"/>
      <c r="G76" s="71"/>
    </row>
    <row r="77" spans="1:7" s="45" customFormat="1" ht="54" customHeight="1">
      <c r="A77" s="79"/>
      <c r="B77" s="9" t="s">
        <v>191</v>
      </c>
      <c r="C77" s="108" t="s">
        <v>396</v>
      </c>
      <c r="D77" s="109" t="s">
        <v>180</v>
      </c>
      <c r="E77" s="110">
        <f>'№5'!H78</f>
        <v>140000</v>
      </c>
      <c r="F77" s="71"/>
      <c r="G77" s="71"/>
    </row>
    <row r="78" spans="1:7" s="45" customFormat="1" ht="54" customHeight="1">
      <c r="A78" s="79"/>
      <c r="B78" s="73" t="s">
        <v>449</v>
      </c>
      <c r="C78" s="108" t="s">
        <v>443</v>
      </c>
      <c r="D78" s="109"/>
      <c r="E78" s="110">
        <f>E79</f>
        <v>1832871</v>
      </c>
      <c r="F78" s="71"/>
      <c r="G78" s="71"/>
    </row>
    <row r="79" spans="1:7" s="45" customFormat="1" ht="34.5" customHeight="1">
      <c r="A79" s="79"/>
      <c r="B79" s="73" t="s">
        <v>445</v>
      </c>
      <c r="C79" s="108" t="s">
        <v>444</v>
      </c>
      <c r="D79" s="109"/>
      <c r="E79" s="110">
        <f>E81+E82+E83</f>
        <v>1832871</v>
      </c>
      <c r="F79" s="71"/>
      <c r="G79" s="71"/>
    </row>
    <row r="80" spans="1:7" s="45" customFormat="1" ht="51.75" customHeight="1">
      <c r="A80" s="79"/>
      <c r="B80" s="73" t="s">
        <v>233</v>
      </c>
      <c r="C80" s="106" t="s">
        <v>446</v>
      </c>
      <c r="D80" s="109"/>
      <c r="E80" s="110"/>
      <c r="F80" s="71"/>
      <c r="G80" s="71"/>
    </row>
    <row r="81" spans="1:7" s="45" customFormat="1" ht="54" customHeight="1">
      <c r="A81" s="79"/>
      <c r="B81" s="73" t="s">
        <v>175</v>
      </c>
      <c r="C81" s="106" t="s">
        <v>446</v>
      </c>
      <c r="D81" s="74" t="s">
        <v>176</v>
      </c>
      <c r="E81" s="110">
        <f>'№5'!H82</f>
        <v>1675023</v>
      </c>
      <c r="F81" s="71"/>
      <c r="G81" s="71"/>
    </row>
    <row r="82" spans="1:7" s="45" customFormat="1" ht="51.75" customHeight="1">
      <c r="A82" s="79"/>
      <c r="B82" s="9" t="s">
        <v>191</v>
      </c>
      <c r="C82" s="106" t="s">
        <v>446</v>
      </c>
      <c r="D82" s="74" t="s">
        <v>180</v>
      </c>
      <c r="E82" s="110">
        <f>'№5'!H83</f>
        <v>145848</v>
      </c>
      <c r="F82" s="71"/>
      <c r="G82" s="71"/>
    </row>
    <row r="83" spans="1:7" s="45" customFormat="1" ht="19.5" customHeight="1">
      <c r="A83" s="79"/>
      <c r="B83" s="73" t="s">
        <v>181</v>
      </c>
      <c r="C83" s="106" t="s">
        <v>446</v>
      </c>
      <c r="D83" s="74" t="s">
        <v>182</v>
      </c>
      <c r="E83" s="110">
        <f>'№5'!H84</f>
        <v>12000</v>
      </c>
      <c r="F83" s="71"/>
      <c r="G83" s="71"/>
    </row>
    <row r="84" spans="1:7" s="45" customFormat="1" ht="69" customHeight="1">
      <c r="A84" s="79"/>
      <c r="B84" s="73" t="s">
        <v>450</v>
      </c>
      <c r="C84" s="108" t="s">
        <v>436</v>
      </c>
      <c r="D84" s="109"/>
      <c r="E84" s="110">
        <f>E85</f>
        <v>10000</v>
      </c>
      <c r="F84" s="71"/>
      <c r="G84" s="71"/>
    </row>
    <row r="85" spans="1:7" s="45" customFormat="1" ht="36" customHeight="1">
      <c r="A85" s="79"/>
      <c r="B85" s="9" t="s">
        <v>437</v>
      </c>
      <c r="C85" s="108" t="s">
        <v>438</v>
      </c>
      <c r="D85" s="109"/>
      <c r="E85" s="110">
        <f>E86</f>
        <v>10000</v>
      </c>
      <c r="F85" s="71"/>
      <c r="G85" s="71"/>
    </row>
    <row r="86" spans="1:7" s="45" customFormat="1" ht="33" customHeight="1">
      <c r="A86" s="79"/>
      <c r="B86" s="73" t="s">
        <v>440</v>
      </c>
      <c r="C86" s="106" t="s">
        <v>439</v>
      </c>
      <c r="D86" s="109"/>
      <c r="E86" s="110">
        <f>E87</f>
        <v>10000</v>
      </c>
      <c r="F86" s="71"/>
      <c r="G86" s="71"/>
    </row>
    <row r="87" spans="1:7" s="45" customFormat="1" ht="51" customHeight="1">
      <c r="A87" s="79"/>
      <c r="B87" s="9" t="s">
        <v>191</v>
      </c>
      <c r="C87" s="106" t="s">
        <v>439</v>
      </c>
      <c r="D87" s="124" t="s">
        <v>180</v>
      </c>
      <c r="E87" s="110">
        <f>'№5'!H228</f>
        <v>10000</v>
      </c>
      <c r="F87" s="71"/>
      <c r="G87" s="71"/>
    </row>
    <row r="88" spans="1:7" s="45" customFormat="1" ht="51" customHeight="1">
      <c r="A88" s="72"/>
      <c r="B88" s="9" t="s">
        <v>455</v>
      </c>
      <c r="C88" s="108" t="s">
        <v>211</v>
      </c>
      <c r="D88" s="109"/>
      <c r="E88" s="110">
        <f>E89</f>
        <v>350000</v>
      </c>
      <c r="F88" s="71"/>
      <c r="G88" s="71"/>
    </row>
    <row r="89" spans="1:7" s="45" customFormat="1" ht="88.5" customHeight="1">
      <c r="A89" s="79"/>
      <c r="B89" s="9" t="s">
        <v>456</v>
      </c>
      <c r="C89" s="108" t="s">
        <v>403</v>
      </c>
      <c r="D89" s="109"/>
      <c r="E89" s="110">
        <f>E93</f>
        <v>350000</v>
      </c>
      <c r="F89" s="71"/>
      <c r="G89" s="71"/>
    </row>
    <row r="90" spans="1:7" s="45" customFormat="1" ht="117.75" customHeight="1" hidden="1">
      <c r="A90" s="79"/>
      <c r="B90" s="9" t="s">
        <v>212</v>
      </c>
      <c r="C90" s="109" t="s">
        <v>213</v>
      </c>
      <c r="D90" s="109"/>
      <c r="E90" s="110" t="e">
        <f>#REF!</f>
        <v>#REF!</v>
      </c>
      <c r="F90" s="71"/>
      <c r="G90" s="71"/>
    </row>
    <row r="91" spans="1:7" s="45" customFormat="1" ht="15.75" customHeight="1">
      <c r="A91" s="79"/>
      <c r="B91" s="9" t="s">
        <v>459</v>
      </c>
      <c r="C91" s="106" t="s">
        <v>460</v>
      </c>
      <c r="D91" s="109"/>
      <c r="E91" s="110">
        <v>130000</v>
      </c>
      <c r="F91" s="71"/>
      <c r="G91" s="71"/>
    </row>
    <row r="92" spans="1:7" s="45" customFormat="1" ht="52.5" customHeight="1">
      <c r="A92" s="79"/>
      <c r="B92" s="9" t="s">
        <v>191</v>
      </c>
      <c r="C92" s="108" t="s">
        <v>460</v>
      </c>
      <c r="D92" s="109" t="s">
        <v>180</v>
      </c>
      <c r="E92" s="110">
        <v>130000</v>
      </c>
      <c r="F92" s="71"/>
      <c r="G92" s="71"/>
    </row>
    <row r="93" spans="1:7" s="45" customFormat="1" ht="34.5" customHeight="1">
      <c r="A93" s="79"/>
      <c r="B93" s="9" t="s">
        <v>214</v>
      </c>
      <c r="C93" s="108" t="s">
        <v>403</v>
      </c>
      <c r="D93" s="109" t="s">
        <v>215</v>
      </c>
      <c r="E93" s="110">
        <f>'№5'!H264</f>
        <v>350000</v>
      </c>
      <c r="F93" s="71"/>
      <c r="G93" s="71"/>
    </row>
    <row r="94" spans="1:7" s="45" customFormat="1" ht="34.5" customHeight="1">
      <c r="A94" s="79"/>
      <c r="B94" s="73" t="s">
        <v>461</v>
      </c>
      <c r="C94" s="108" t="s">
        <v>463</v>
      </c>
      <c r="D94" s="109"/>
      <c r="E94" s="110">
        <f>E95</f>
        <v>568592</v>
      </c>
      <c r="F94" s="71"/>
      <c r="G94" s="71"/>
    </row>
    <row r="95" spans="1:7" s="45" customFormat="1" ht="34.5" customHeight="1">
      <c r="A95" s="79"/>
      <c r="B95" s="73" t="s">
        <v>461</v>
      </c>
      <c r="C95" s="108" t="s">
        <v>462</v>
      </c>
      <c r="D95" s="109"/>
      <c r="E95" s="110">
        <f>E96</f>
        <v>568592</v>
      </c>
      <c r="F95" s="71"/>
      <c r="G95" s="71"/>
    </row>
    <row r="96" spans="1:7" s="45" customFormat="1" ht="34.5" customHeight="1">
      <c r="A96" s="79"/>
      <c r="B96" s="9" t="s">
        <v>191</v>
      </c>
      <c r="C96" s="108" t="s">
        <v>462</v>
      </c>
      <c r="D96" s="109" t="s">
        <v>180</v>
      </c>
      <c r="E96" s="110">
        <f>'№5'!H90</f>
        <v>568592</v>
      </c>
      <c r="F96" s="71"/>
      <c r="G96" s="71"/>
    </row>
    <row r="97" spans="1:7" s="45" customFormat="1" ht="54" customHeight="1">
      <c r="A97" s="79"/>
      <c r="B97" s="112" t="s">
        <v>404</v>
      </c>
      <c r="C97" s="108" t="s">
        <v>216</v>
      </c>
      <c r="D97" s="109"/>
      <c r="E97" s="110">
        <f>E98</f>
        <v>500</v>
      </c>
      <c r="F97" s="71"/>
      <c r="G97" s="71"/>
    </row>
    <row r="98" spans="1:7" s="45" customFormat="1" ht="51.75" customHeight="1">
      <c r="A98" s="79"/>
      <c r="B98" s="112" t="s">
        <v>217</v>
      </c>
      <c r="C98" s="108" t="s">
        <v>218</v>
      </c>
      <c r="D98" s="109"/>
      <c r="E98" s="110">
        <f>E99</f>
        <v>500</v>
      </c>
      <c r="F98" s="71"/>
      <c r="G98" s="71"/>
    </row>
    <row r="99" spans="1:7" s="45" customFormat="1" ht="54.75" customHeight="1">
      <c r="A99" s="79"/>
      <c r="B99" s="112" t="s">
        <v>219</v>
      </c>
      <c r="C99" s="108" t="s">
        <v>220</v>
      </c>
      <c r="D99" s="109"/>
      <c r="E99" s="110">
        <f>E100</f>
        <v>500</v>
      </c>
      <c r="F99" s="71"/>
      <c r="G99" s="71"/>
    </row>
    <row r="100" spans="1:7" s="45" customFormat="1" ht="36" customHeight="1">
      <c r="A100" s="79"/>
      <c r="B100" s="112" t="s">
        <v>221</v>
      </c>
      <c r="C100" s="108" t="s">
        <v>220</v>
      </c>
      <c r="D100" s="109" t="s">
        <v>222</v>
      </c>
      <c r="E100" s="110">
        <f>'№5'!H282</f>
        <v>500</v>
      </c>
      <c r="F100" s="71"/>
      <c r="G100" s="71"/>
    </row>
    <row r="101" spans="1:7" s="45" customFormat="1" ht="108.75" customHeight="1">
      <c r="A101" s="72"/>
      <c r="B101" s="9" t="s">
        <v>405</v>
      </c>
      <c r="C101" s="108" t="s">
        <v>223</v>
      </c>
      <c r="D101" s="109"/>
      <c r="E101" s="110">
        <f>E108+E122</f>
        <v>5408057</v>
      </c>
      <c r="F101" s="71"/>
      <c r="G101" s="71"/>
    </row>
    <row r="102" spans="1:7" s="45" customFormat="1" ht="18" customHeight="1" hidden="1">
      <c r="A102" s="79"/>
      <c r="B102" s="9" t="s">
        <v>143</v>
      </c>
      <c r="C102" s="109" t="s">
        <v>224</v>
      </c>
      <c r="D102" s="109"/>
      <c r="E102" s="113">
        <f>E103</f>
        <v>0</v>
      </c>
      <c r="F102" s="71"/>
      <c r="G102" s="71"/>
    </row>
    <row r="103" spans="1:7" s="45" customFormat="1" ht="75" customHeight="1" hidden="1">
      <c r="A103" s="79"/>
      <c r="B103" s="7" t="s">
        <v>225</v>
      </c>
      <c r="C103" s="109" t="s">
        <v>226</v>
      </c>
      <c r="D103" s="109"/>
      <c r="E103" s="113">
        <f>E104</f>
        <v>0</v>
      </c>
      <c r="F103" s="71"/>
      <c r="G103" s="71"/>
    </row>
    <row r="104" spans="1:7" s="45" customFormat="1" ht="18" customHeight="1" hidden="1">
      <c r="A104" s="79"/>
      <c r="B104" s="9" t="s">
        <v>131</v>
      </c>
      <c r="C104" s="109" t="s">
        <v>226</v>
      </c>
      <c r="D104" s="109" t="s">
        <v>202</v>
      </c>
      <c r="E104" s="113">
        <v>0</v>
      </c>
      <c r="F104" s="71"/>
      <c r="G104" s="71"/>
    </row>
    <row r="105" spans="1:7" s="45" customFormat="1" ht="21" customHeight="1" hidden="1">
      <c r="A105" s="79"/>
      <c r="B105" s="9" t="s">
        <v>153</v>
      </c>
      <c r="C105" s="109" t="s">
        <v>227</v>
      </c>
      <c r="D105" s="109" t="s">
        <v>228</v>
      </c>
      <c r="E105" s="113">
        <v>0</v>
      </c>
      <c r="F105" s="71"/>
      <c r="G105" s="71"/>
    </row>
    <row r="106" spans="1:7" s="45" customFormat="1" ht="54" hidden="1">
      <c r="A106" s="79"/>
      <c r="B106" s="9" t="s">
        <v>229</v>
      </c>
      <c r="C106" s="109" t="s">
        <v>230</v>
      </c>
      <c r="D106" s="109"/>
      <c r="E106" s="110">
        <f>E107</f>
        <v>0</v>
      </c>
      <c r="F106" s="71"/>
      <c r="G106" s="71"/>
    </row>
    <row r="107" spans="1:7" s="45" customFormat="1" ht="1.5" customHeight="1" hidden="1">
      <c r="A107" s="79"/>
      <c r="B107" s="9" t="s">
        <v>117</v>
      </c>
      <c r="C107" s="109" t="s">
        <v>230</v>
      </c>
      <c r="D107" s="109" t="s">
        <v>180</v>
      </c>
      <c r="E107" s="110">
        <v>0</v>
      </c>
      <c r="F107" s="71"/>
      <c r="G107" s="71"/>
    </row>
    <row r="108" spans="1:7" s="45" customFormat="1" ht="18.75" customHeight="1">
      <c r="A108" s="79"/>
      <c r="B108" s="114" t="s">
        <v>231</v>
      </c>
      <c r="C108" s="108" t="s">
        <v>232</v>
      </c>
      <c r="D108" s="109"/>
      <c r="E108" s="110">
        <f>E109+E114+E118+E120</f>
        <v>4124258</v>
      </c>
      <c r="F108" s="76"/>
      <c r="G108" s="76"/>
    </row>
    <row r="109" spans="1:7" s="45" customFormat="1" ht="53.25" customHeight="1">
      <c r="A109" s="79"/>
      <c r="B109" s="9" t="s">
        <v>233</v>
      </c>
      <c r="C109" s="108" t="s">
        <v>234</v>
      </c>
      <c r="D109" s="109"/>
      <c r="E109" s="110">
        <f>E111</f>
        <v>4124258</v>
      </c>
      <c r="F109" s="71"/>
      <c r="G109" s="71"/>
    </row>
    <row r="110" spans="1:7" s="45" customFormat="1" ht="18" hidden="1">
      <c r="A110" s="79"/>
      <c r="B110" s="9" t="s">
        <v>143</v>
      </c>
      <c r="C110" s="109" t="s">
        <v>224</v>
      </c>
      <c r="D110" s="109"/>
      <c r="E110" s="110"/>
      <c r="F110" s="71"/>
      <c r="G110" s="71"/>
    </row>
    <row r="111" spans="1:7" s="45" customFormat="1" ht="74.25" customHeight="1">
      <c r="A111" s="79"/>
      <c r="B111" s="9" t="s">
        <v>453</v>
      </c>
      <c r="C111" s="108" t="s">
        <v>234</v>
      </c>
      <c r="D111" s="109" t="s">
        <v>236</v>
      </c>
      <c r="E111" s="110">
        <f>'№5'!H236</f>
        <v>4124258</v>
      </c>
      <c r="F111" s="71"/>
      <c r="G111" s="71"/>
    </row>
    <row r="112" spans="1:7" s="45" customFormat="1" ht="111.75" customHeight="1" hidden="1">
      <c r="A112" s="79"/>
      <c r="B112" s="9" t="s">
        <v>237</v>
      </c>
      <c r="C112" s="108" t="s">
        <v>238</v>
      </c>
      <c r="D112" s="109"/>
      <c r="E112" s="110" t="e">
        <f>E113</f>
        <v>#REF!</v>
      </c>
      <c r="F112" s="71"/>
      <c r="G112" s="71"/>
    </row>
    <row r="113" spans="1:7" s="45" customFormat="1" ht="2.25" customHeight="1" hidden="1">
      <c r="A113" s="79"/>
      <c r="B113" s="9" t="s">
        <v>235</v>
      </c>
      <c r="C113" s="108" t="s">
        <v>238</v>
      </c>
      <c r="D113" s="109" t="s">
        <v>236</v>
      </c>
      <c r="E113" s="110" t="e">
        <f>#REF!</f>
        <v>#REF!</v>
      </c>
      <c r="F113" s="71"/>
      <c r="G113" s="71"/>
    </row>
    <row r="114" spans="1:7" s="45" customFormat="1" ht="46.5" customHeight="1" hidden="1">
      <c r="A114" s="79"/>
      <c r="B114" s="9" t="s">
        <v>239</v>
      </c>
      <c r="C114" s="108" t="s">
        <v>240</v>
      </c>
      <c r="D114" s="109"/>
      <c r="E114" s="110">
        <f>E115</f>
        <v>0</v>
      </c>
      <c r="F114" s="71"/>
      <c r="G114" s="71"/>
    </row>
    <row r="115" spans="1:7" s="45" customFormat="1" ht="61.5" customHeight="1" hidden="1">
      <c r="A115" s="79"/>
      <c r="B115" s="9" t="s">
        <v>235</v>
      </c>
      <c r="C115" s="108" t="s">
        <v>240</v>
      </c>
      <c r="D115" s="109" t="s">
        <v>236</v>
      </c>
      <c r="E115" s="110">
        <f>'№5'!H242</f>
        <v>0</v>
      </c>
      <c r="F115" s="71"/>
      <c r="G115" s="71"/>
    </row>
    <row r="116" spans="1:7" s="45" customFormat="1" ht="21.75" customHeight="1" hidden="1">
      <c r="A116" s="79"/>
      <c r="B116" s="9" t="s">
        <v>241</v>
      </c>
      <c r="C116" s="108" t="s">
        <v>242</v>
      </c>
      <c r="D116" s="109"/>
      <c r="E116" s="110">
        <f>E117</f>
        <v>0</v>
      </c>
      <c r="F116" s="71"/>
      <c r="G116" s="71"/>
    </row>
    <row r="117" spans="1:7" s="45" customFormat="1" ht="23.25" customHeight="1" hidden="1">
      <c r="A117" s="79"/>
      <c r="B117" s="9" t="s">
        <v>235</v>
      </c>
      <c r="C117" s="108" t="s">
        <v>242</v>
      </c>
      <c r="D117" s="109" t="s">
        <v>236</v>
      </c>
      <c r="E117" s="110">
        <v>0</v>
      </c>
      <c r="F117" s="71"/>
      <c r="G117" s="71"/>
    </row>
    <row r="118" spans="1:7" s="45" customFormat="1" ht="90.75" customHeight="1" hidden="1">
      <c r="A118" s="79"/>
      <c r="B118" s="73" t="s">
        <v>243</v>
      </c>
      <c r="C118" s="108" t="s">
        <v>244</v>
      </c>
      <c r="D118" s="109"/>
      <c r="E118" s="110">
        <f>E119</f>
        <v>0</v>
      </c>
      <c r="F118" s="71"/>
      <c r="G118" s="71"/>
    </row>
    <row r="119" spans="1:7" s="45" customFormat="1" ht="66" customHeight="1" hidden="1">
      <c r="A119" s="79"/>
      <c r="B119" s="9" t="s">
        <v>235</v>
      </c>
      <c r="C119" s="108" t="s">
        <v>244</v>
      </c>
      <c r="D119" s="109" t="s">
        <v>236</v>
      </c>
      <c r="E119" s="110">
        <f>'№5'!H246</f>
        <v>0</v>
      </c>
      <c r="F119" s="71"/>
      <c r="G119" s="71"/>
    </row>
    <row r="120" spans="1:7" s="45" customFormat="1" ht="79.5" customHeight="1" hidden="1">
      <c r="A120" s="79"/>
      <c r="B120" s="73" t="s">
        <v>245</v>
      </c>
      <c r="C120" s="108" t="s">
        <v>246</v>
      </c>
      <c r="D120" s="109"/>
      <c r="E120" s="110">
        <f>E121</f>
        <v>0</v>
      </c>
      <c r="F120" s="71"/>
      <c r="G120" s="71"/>
    </row>
    <row r="121" spans="1:7" s="45" customFormat="1" ht="64.5" customHeight="1" hidden="1">
      <c r="A121" s="79"/>
      <c r="B121" s="73" t="s">
        <v>235</v>
      </c>
      <c r="C121" s="108" t="s">
        <v>246</v>
      </c>
      <c r="D121" s="109" t="s">
        <v>236</v>
      </c>
      <c r="E121" s="110">
        <f>'№5'!H248</f>
        <v>0</v>
      </c>
      <c r="F121" s="71"/>
      <c r="G121" s="71"/>
    </row>
    <row r="122" spans="1:7" s="45" customFormat="1" ht="18" customHeight="1">
      <c r="A122" s="72"/>
      <c r="B122" s="114" t="s">
        <v>247</v>
      </c>
      <c r="C122" s="108" t="s">
        <v>248</v>
      </c>
      <c r="D122" s="109"/>
      <c r="E122" s="110">
        <f>E123+E129</f>
        <v>1283799</v>
      </c>
      <c r="F122" s="71"/>
      <c r="G122" s="71"/>
    </row>
    <row r="123" spans="1:7" s="45" customFormat="1" ht="52.5" customHeight="1">
      <c r="A123" s="72"/>
      <c r="B123" s="9" t="s">
        <v>233</v>
      </c>
      <c r="C123" s="108" t="s">
        <v>249</v>
      </c>
      <c r="D123" s="109"/>
      <c r="E123" s="110">
        <f>E124</f>
        <v>1283799</v>
      </c>
      <c r="F123" s="76"/>
      <c r="G123" s="76"/>
    </row>
    <row r="124" spans="1:7" s="45" customFormat="1" ht="69" customHeight="1">
      <c r="A124" s="79"/>
      <c r="B124" s="9" t="s">
        <v>453</v>
      </c>
      <c r="C124" s="108" t="s">
        <v>249</v>
      </c>
      <c r="D124" s="109" t="s">
        <v>236</v>
      </c>
      <c r="E124" s="110">
        <f>'№5'!H251</f>
        <v>1283799</v>
      </c>
      <c r="F124" s="71"/>
      <c r="G124" s="71"/>
    </row>
    <row r="125" spans="1:7" s="45" customFormat="1" ht="110.25" customHeight="1" hidden="1">
      <c r="A125" s="79"/>
      <c r="B125" s="9" t="s">
        <v>237</v>
      </c>
      <c r="C125" s="108" t="s">
        <v>250</v>
      </c>
      <c r="D125" s="109"/>
      <c r="E125" s="110" t="e">
        <f>E126</f>
        <v>#REF!</v>
      </c>
      <c r="F125" s="71"/>
      <c r="G125" s="71"/>
    </row>
    <row r="126" spans="1:7" s="45" customFormat="1" ht="70.5" customHeight="1" hidden="1">
      <c r="A126" s="79"/>
      <c r="B126" s="9" t="s">
        <v>235</v>
      </c>
      <c r="C126" s="108" t="s">
        <v>250</v>
      </c>
      <c r="D126" s="109" t="s">
        <v>236</v>
      </c>
      <c r="E126" s="110" t="e">
        <f>#REF!</f>
        <v>#REF!</v>
      </c>
      <c r="F126" s="71"/>
      <c r="G126" s="71"/>
    </row>
    <row r="127" spans="1:7" s="45" customFormat="1" ht="108" customHeight="1" hidden="1">
      <c r="A127" s="79"/>
      <c r="B127" s="9" t="s">
        <v>237</v>
      </c>
      <c r="C127" s="108" t="s">
        <v>251</v>
      </c>
      <c r="D127" s="109"/>
      <c r="E127" s="110" t="e">
        <f>E128</f>
        <v>#REF!</v>
      </c>
      <c r="F127" s="71"/>
      <c r="G127" s="71"/>
    </row>
    <row r="128" spans="1:7" s="45" customFormat="1" ht="70.5" customHeight="1" hidden="1">
      <c r="A128" s="79"/>
      <c r="B128" s="9" t="s">
        <v>235</v>
      </c>
      <c r="C128" s="108" t="s">
        <v>251</v>
      </c>
      <c r="D128" s="109" t="s">
        <v>236</v>
      </c>
      <c r="E128" s="110" t="e">
        <f>#REF!</f>
        <v>#REF!</v>
      </c>
      <c r="F128" s="71"/>
      <c r="G128" s="71"/>
    </row>
    <row r="129" spans="1:7" s="45" customFormat="1" ht="156.75" customHeight="1" hidden="1">
      <c r="A129" s="79"/>
      <c r="B129" s="9" t="s">
        <v>252</v>
      </c>
      <c r="C129" s="108" t="s">
        <v>253</v>
      </c>
      <c r="D129" s="109"/>
      <c r="E129" s="110">
        <f>E130</f>
        <v>0</v>
      </c>
      <c r="F129" s="76"/>
      <c r="G129" s="76"/>
    </row>
    <row r="130" spans="1:7" s="83" customFormat="1" ht="63.75" customHeight="1" hidden="1">
      <c r="A130" s="79"/>
      <c r="B130" s="9" t="s">
        <v>235</v>
      </c>
      <c r="C130" s="108" t="s">
        <v>253</v>
      </c>
      <c r="D130" s="109" t="s">
        <v>236</v>
      </c>
      <c r="E130" s="110">
        <f>'№5'!H259</f>
        <v>0</v>
      </c>
      <c r="F130" s="115"/>
      <c r="G130" s="115"/>
    </row>
    <row r="131" spans="1:7" s="45" customFormat="1" ht="18" hidden="1">
      <c r="A131" s="79"/>
      <c r="B131" s="9" t="s">
        <v>143</v>
      </c>
      <c r="C131" s="109" t="s">
        <v>224</v>
      </c>
      <c r="D131" s="109"/>
      <c r="E131" s="110">
        <f>E132</f>
        <v>0</v>
      </c>
      <c r="F131" s="71"/>
      <c r="G131" s="71"/>
    </row>
    <row r="132" spans="1:7" s="45" customFormat="1" ht="54" hidden="1">
      <c r="A132" s="79"/>
      <c r="B132" s="9" t="s">
        <v>152</v>
      </c>
      <c r="C132" s="109" t="s">
        <v>254</v>
      </c>
      <c r="D132" s="109"/>
      <c r="E132" s="110">
        <f>E133+E134</f>
        <v>0</v>
      </c>
      <c r="F132" s="71"/>
      <c r="G132" s="71"/>
    </row>
    <row r="133" spans="1:7" s="45" customFormat="1" ht="18" hidden="1">
      <c r="A133" s="79"/>
      <c r="B133" s="9" t="s">
        <v>153</v>
      </c>
      <c r="C133" s="109" t="s">
        <v>254</v>
      </c>
      <c r="D133" s="109" t="s">
        <v>255</v>
      </c>
      <c r="E133" s="110"/>
      <c r="F133" s="71"/>
      <c r="G133" s="71"/>
    </row>
    <row r="134" spans="1:7" s="45" customFormat="1" ht="18" hidden="1">
      <c r="A134" s="79"/>
      <c r="B134" s="9" t="s">
        <v>131</v>
      </c>
      <c r="C134" s="109" t="s">
        <v>254</v>
      </c>
      <c r="D134" s="109" t="s">
        <v>202</v>
      </c>
      <c r="E134" s="110"/>
      <c r="F134" s="71"/>
      <c r="G134" s="71"/>
    </row>
    <row r="135" spans="1:7" s="45" customFormat="1" ht="54">
      <c r="A135" s="79"/>
      <c r="B135" s="9" t="s">
        <v>406</v>
      </c>
      <c r="C135" s="108" t="s">
        <v>256</v>
      </c>
      <c r="D135" s="109"/>
      <c r="E135" s="110">
        <f>E136</f>
        <v>20000</v>
      </c>
      <c r="F135" s="71"/>
      <c r="G135" s="71"/>
    </row>
    <row r="136" spans="1:7" s="45" customFormat="1" ht="35.25" customHeight="1">
      <c r="A136" s="79"/>
      <c r="B136" s="9" t="s">
        <v>257</v>
      </c>
      <c r="C136" s="108" t="s">
        <v>258</v>
      </c>
      <c r="D136" s="109"/>
      <c r="E136" s="110">
        <f>E137</f>
        <v>20000</v>
      </c>
      <c r="F136" s="71"/>
      <c r="G136" s="71"/>
    </row>
    <row r="137" spans="1:7" s="45" customFormat="1" ht="36">
      <c r="A137" s="79"/>
      <c r="B137" s="9" t="s">
        <v>257</v>
      </c>
      <c r="C137" s="108" t="s">
        <v>259</v>
      </c>
      <c r="D137" s="109"/>
      <c r="E137" s="110">
        <f>E138</f>
        <v>20000</v>
      </c>
      <c r="F137" s="71"/>
      <c r="G137" s="71"/>
    </row>
    <row r="138" spans="1:7" s="45" customFormat="1" ht="54">
      <c r="A138" s="79"/>
      <c r="B138" s="9" t="s">
        <v>117</v>
      </c>
      <c r="C138" s="108" t="s">
        <v>259</v>
      </c>
      <c r="D138" s="109" t="s">
        <v>180</v>
      </c>
      <c r="E138" s="110">
        <f>'№5'!H270</f>
        <v>20000</v>
      </c>
      <c r="F138" s="71"/>
      <c r="G138" s="71"/>
    </row>
    <row r="139" spans="1:7" s="45" customFormat="1" ht="108.75" customHeight="1">
      <c r="A139" s="79"/>
      <c r="B139" s="9" t="s">
        <v>451</v>
      </c>
      <c r="C139" s="108" t="s">
        <v>260</v>
      </c>
      <c r="D139" s="109"/>
      <c r="E139" s="113">
        <f>E140+E149</f>
        <v>3529550.55</v>
      </c>
      <c r="F139" s="76"/>
      <c r="G139" s="76"/>
    </row>
    <row r="140" spans="1:7" s="45" customFormat="1" ht="129" customHeight="1">
      <c r="A140" s="79"/>
      <c r="B140" s="9" t="s">
        <v>261</v>
      </c>
      <c r="C140" s="108" t="s">
        <v>262</v>
      </c>
      <c r="D140" s="109"/>
      <c r="E140" s="113">
        <f>E141</f>
        <v>3529550.55</v>
      </c>
      <c r="F140" s="71"/>
      <c r="G140" s="71"/>
    </row>
    <row r="141" spans="1:7" s="45" customFormat="1" ht="52.5" customHeight="1">
      <c r="A141" s="79"/>
      <c r="B141" s="9" t="s">
        <v>117</v>
      </c>
      <c r="C141" s="108" t="s">
        <v>262</v>
      </c>
      <c r="D141" s="109" t="s">
        <v>180</v>
      </c>
      <c r="E141" s="113">
        <f>'№5'!H139</f>
        <v>3529550.55</v>
      </c>
      <c r="F141" s="71"/>
      <c r="G141" s="71"/>
    </row>
    <row r="142" spans="1:7" s="45" customFormat="1" ht="21" customHeight="1" hidden="1">
      <c r="A142" s="79"/>
      <c r="B142" s="116" t="s">
        <v>153</v>
      </c>
      <c r="C142" s="109" t="s">
        <v>263</v>
      </c>
      <c r="D142" s="109" t="s">
        <v>228</v>
      </c>
      <c r="E142" s="110">
        <v>0</v>
      </c>
      <c r="F142" s="71"/>
      <c r="G142" s="71"/>
    </row>
    <row r="143" spans="1:7" s="45" customFormat="1" ht="36" hidden="1">
      <c r="A143" s="79"/>
      <c r="B143" s="9" t="s">
        <v>264</v>
      </c>
      <c r="C143" s="109" t="s">
        <v>265</v>
      </c>
      <c r="D143" s="109"/>
      <c r="E143" s="110">
        <f>E144</f>
        <v>0</v>
      </c>
      <c r="F143" s="71"/>
      <c r="G143" s="71"/>
    </row>
    <row r="144" spans="1:7" s="45" customFormat="1" ht="54" hidden="1">
      <c r="A144" s="79"/>
      <c r="B144" s="9" t="s">
        <v>117</v>
      </c>
      <c r="C144" s="109" t="s">
        <v>265</v>
      </c>
      <c r="D144" s="109" t="s">
        <v>180</v>
      </c>
      <c r="E144" s="110">
        <v>0</v>
      </c>
      <c r="F144" s="71"/>
      <c r="G144" s="71"/>
    </row>
    <row r="145" spans="1:7" s="45" customFormat="1" ht="19.5" customHeight="1" hidden="1">
      <c r="A145" s="79"/>
      <c r="B145" s="9" t="s">
        <v>266</v>
      </c>
      <c r="C145" s="109" t="s">
        <v>267</v>
      </c>
      <c r="D145" s="109"/>
      <c r="E145" s="110">
        <f>E146</f>
        <v>0</v>
      </c>
      <c r="F145" s="71"/>
      <c r="G145" s="71"/>
    </row>
    <row r="146" spans="1:7" s="45" customFormat="1" ht="25.5" customHeight="1" hidden="1">
      <c r="A146" s="79"/>
      <c r="B146" s="9" t="s">
        <v>268</v>
      </c>
      <c r="C146" s="109" t="s">
        <v>269</v>
      </c>
      <c r="D146" s="109"/>
      <c r="E146" s="110">
        <f>E147</f>
        <v>0</v>
      </c>
      <c r="F146" s="71"/>
      <c r="G146" s="71"/>
    </row>
    <row r="147" spans="1:7" s="45" customFormat="1" ht="37.5" customHeight="1" hidden="1">
      <c r="A147" s="79"/>
      <c r="B147" s="9" t="s">
        <v>270</v>
      </c>
      <c r="C147" s="109" t="s">
        <v>269</v>
      </c>
      <c r="D147" s="109" t="s">
        <v>228</v>
      </c>
      <c r="E147" s="110">
        <v>0</v>
      </c>
      <c r="F147" s="71"/>
      <c r="G147" s="71"/>
    </row>
    <row r="148" spans="1:7" s="45" customFormat="1" ht="18" customHeight="1" hidden="1">
      <c r="A148" s="79"/>
      <c r="B148" s="9" t="s">
        <v>181</v>
      </c>
      <c r="C148" s="108" t="s">
        <v>262</v>
      </c>
      <c r="D148" s="109" t="s">
        <v>182</v>
      </c>
      <c r="E148" s="110" t="e">
        <f>#REF!</f>
        <v>#REF!</v>
      </c>
      <c r="F148" s="71"/>
      <c r="G148" s="71"/>
    </row>
    <row r="149" spans="1:7" s="45" customFormat="1" ht="90.75" customHeight="1" hidden="1">
      <c r="A149" s="81"/>
      <c r="B149" s="9" t="s">
        <v>271</v>
      </c>
      <c r="C149" s="108" t="s">
        <v>272</v>
      </c>
      <c r="D149" s="109"/>
      <c r="E149" s="110">
        <f>E150</f>
        <v>0</v>
      </c>
      <c r="F149" s="71"/>
      <c r="G149" s="71"/>
    </row>
    <row r="150" spans="1:7" s="45" customFormat="1" ht="54" customHeight="1" hidden="1">
      <c r="A150" s="81"/>
      <c r="B150" s="9" t="s">
        <v>117</v>
      </c>
      <c r="C150" s="108" t="s">
        <v>272</v>
      </c>
      <c r="D150" s="109" t="s">
        <v>180</v>
      </c>
      <c r="E150" s="110">
        <f>'№5'!H145</f>
        <v>0</v>
      </c>
      <c r="F150" s="71"/>
      <c r="G150" s="71"/>
    </row>
    <row r="151" spans="1:7" s="45" customFormat="1" ht="32.25" customHeight="1" hidden="1">
      <c r="A151" s="81"/>
      <c r="B151" s="9" t="s">
        <v>273</v>
      </c>
      <c r="C151" s="108" t="s">
        <v>274</v>
      </c>
      <c r="D151" s="109"/>
      <c r="E151" s="110">
        <f>E152</f>
        <v>413592</v>
      </c>
      <c r="F151" s="71"/>
      <c r="G151" s="71"/>
    </row>
    <row r="152" spans="1:7" s="45" customFormat="1" ht="33.75" customHeight="1" hidden="1">
      <c r="A152" s="81"/>
      <c r="B152" s="9" t="s">
        <v>275</v>
      </c>
      <c r="C152" s="108" t="s">
        <v>276</v>
      </c>
      <c r="D152" s="109"/>
      <c r="E152" s="110">
        <f>E154</f>
        <v>413592</v>
      </c>
      <c r="F152" s="71"/>
      <c r="G152" s="71"/>
    </row>
    <row r="153" spans="1:7" s="45" customFormat="1" ht="0.75" customHeight="1" hidden="1">
      <c r="A153" s="81"/>
      <c r="B153" s="9" t="s">
        <v>275</v>
      </c>
      <c r="C153" s="108" t="s">
        <v>276</v>
      </c>
      <c r="D153" s="109"/>
      <c r="E153" s="110">
        <v>0</v>
      </c>
      <c r="F153" s="71"/>
      <c r="G153" s="71"/>
    </row>
    <row r="154" spans="1:7" s="45" customFormat="1" ht="51" customHeight="1" hidden="1">
      <c r="A154" s="81"/>
      <c r="B154" s="9" t="s">
        <v>117</v>
      </c>
      <c r="C154" s="108" t="s">
        <v>276</v>
      </c>
      <c r="D154" s="109" t="s">
        <v>180</v>
      </c>
      <c r="E154" s="110">
        <f>'№5'!H178</f>
        <v>413592</v>
      </c>
      <c r="F154" s="71"/>
      <c r="G154" s="71"/>
    </row>
    <row r="155" spans="1:7" s="45" customFormat="1" ht="32.25" customHeight="1" hidden="1">
      <c r="A155" s="81"/>
      <c r="B155" s="9" t="s">
        <v>277</v>
      </c>
      <c r="C155" s="108" t="s">
        <v>278</v>
      </c>
      <c r="D155" s="109"/>
      <c r="E155" s="110" t="e">
        <f>E156</f>
        <v>#REF!</v>
      </c>
      <c r="F155" s="71"/>
      <c r="G155" s="71"/>
    </row>
    <row r="156" spans="1:7" s="45" customFormat="1" ht="53.25" customHeight="1" hidden="1">
      <c r="A156" s="81"/>
      <c r="B156" s="9" t="s">
        <v>117</v>
      </c>
      <c r="C156" s="108" t="s">
        <v>278</v>
      </c>
      <c r="D156" s="109" t="s">
        <v>180</v>
      </c>
      <c r="E156" s="110" t="e">
        <f>#REF!</f>
        <v>#REF!</v>
      </c>
      <c r="F156" s="71"/>
      <c r="G156" s="71"/>
    </row>
    <row r="157" spans="1:7" s="45" customFormat="1" ht="15.75" customHeight="1">
      <c r="A157" s="81"/>
      <c r="B157" s="9" t="s">
        <v>279</v>
      </c>
      <c r="C157" s="108" t="s">
        <v>280</v>
      </c>
      <c r="D157" s="109"/>
      <c r="E157" s="110">
        <f>E158</f>
        <v>51708</v>
      </c>
      <c r="F157" s="71"/>
      <c r="G157" s="71"/>
    </row>
    <row r="158" spans="1:7" s="45" customFormat="1" ht="33" customHeight="1">
      <c r="A158" s="81"/>
      <c r="B158" s="9" t="s">
        <v>281</v>
      </c>
      <c r="C158" s="108" t="s">
        <v>282</v>
      </c>
      <c r="D158" s="109"/>
      <c r="E158" s="110">
        <f>E159</f>
        <v>51708</v>
      </c>
      <c r="F158" s="71"/>
      <c r="G158" s="71"/>
    </row>
    <row r="159" spans="1:7" s="45" customFormat="1" ht="54" customHeight="1">
      <c r="A159" s="81"/>
      <c r="B159" s="9" t="s">
        <v>191</v>
      </c>
      <c r="C159" s="108" t="s">
        <v>282</v>
      </c>
      <c r="D159" s="109" t="s">
        <v>180</v>
      </c>
      <c r="E159" s="110">
        <f>'№5'!H170</f>
        <v>51708</v>
      </c>
      <c r="F159" s="71"/>
      <c r="G159" s="71"/>
    </row>
    <row r="160" spans="1:7" s="45" customFormat="1" ht="19.5" customHeight="1">
      <c r="A160" s="81"/>
      <c r="B160" s="9" t="s">
        <v>283</v>
      </c>
      <c r="C160" s="108" t="s">
        <v>284</v>
      </c>
      <c r="D160" s="109"/>
      <c r="E160" s="110">
        <f>E163+E166</f>
        <v>1720916.9900000002</v>
      </c>
      <c r="F160" s="71"/>
      <c r="G160" s="71"/>
    </row>
    <row r="161" spans="1:7" s="45" customFormat="1" ht="36.75" customHeight="1" hidden="1">
      <c r="A161" s="79"/>
      <c r="B161" s="7" t="s">
        <v>285</v>
      </c>
      <c r="C161" s="108" t="s">
        <v>286</v>
      </c>
      <c r="D161" s="109"/>
      <c r="E161" s="110" t="e">
        <f>E162</f>
        <v>#REF!</v>
      </c>
      <c r="F161" s="71"/>
      <c r="G161" s="71"/>
    </row>
    <row r="162" spans="1:7" s="45" customFormat="1" ht="54.75" customHeight="1" hidden="1">
      <c r="A162" s="79"/>
      <c r="B162" s="9" t="s">
        <v>117</v>
      </c>
      <c r="C162" s="108" t="s">
        <v>286</v>
      </c>
      <c r="D162" s="109" t="s">
        <v>180</v>
      </c>
      <c r="E162" s="110" t="e">
        <f>#REF!</f>
        <v>#REF!</v>
      </c>
      <c r="F162" s="71"/>
      <c r="G162" s="71"/>
    </row>
    <row r="163" spans="1:7" s="45" customFormat="1" ht="36" customHeight="1">
      <c r="A163" s="79"/>
      <c r="B163" s="9" t="s">
        <v>287</v>
      </c>
      <c r="C163" s="108" t="s">
        <v>288</v>
      </c>
      <c r="D163" s="109"/>
      <c r="E163" s="110">
        <f>E164</f>
        <v>410000</v>
      </c>
      <c r="F163" s="71"/>
      <c r="G163" s="71"/>
    </row>
    <row r="164" spans="1:7" s="45" customFormat="1" ht="51.75" customHeight="1">
      <c r="A164" s="79"/>
      <c r="B164" s="9" t="s">
        <v>117</v>
      </c>
      <c r="C164" s="108" t="s">
        <v>288</v>
      </c>
      <c r="D164" s="109" t="s">
        <v>180</v>
      </c>
      <c r="E164" s="110">
        <f>'№5'!H197</f>
        <v>410000</v>
      </c>
      <c r="F164" s="71"/>
      <c r="G164" s="71"/>
    </row>
    <row r="165" spans="1:7" s="45" customFormat="1" ht="20.25" customHeight="1" hidden="1">
      <c r="A165" s="79"/>
      <c r="B165" s="9" t="s">
        <v>181</v>
      </c>
      <c r="C165" s="108" t="s">
        <v>288</v>
      </c>
      <c r="D165" s="109" t="s">
        <v>182</v>
      </c>
      <c r="E165" s="110" t="e">
        <f>#REF!</f>
        <v>#REF!</v>
      </c>
      <c r="F165" s="71"/>
      <c r="G165" s="71"/>
    </row>
    <row r="166" spans="1:7" s="45" customFormat="1" ht="55.5" customHeight="1">
      <c r="A166" s="79"/>
      <c r="B166" s="9" t="s">
        <v>289</v>
      </c>
      <c r="C166" s="108" t="s">
        <v>290</v>
      </c>
      <c r="D166" s="109"/>
      <c r="E166" s="110">
        <f>E167</f>
        <v>1310916.9900000002</v>
      </c>
      <c r="F166" s="71"/>
      <c r="G166" s="71"/>
    </row>
    <row r="167" spans="1:7" s="45" customFormat="1" ht="54.75" customHeight="1">
      <c r="A167" s="79"/>
      <c r="B167" s="9" t="s">
        <v>117</v>
      </c>
      <c r="C167" s="108" t="s">
        <v>290</v>
      </c>
      <c r="D167" s="109" t="s">
        <v>180</v>
      </c>
      <c r="E167" s="110">
        <f>'№5'!H207</f>
        <v>1310916.9900000002</v>
      </c>
      <c r="F167" s="76"/>
      <c r="G167" s="76"/>
    </row>
    <row r="168" spans="1:7" ht="1.5" customHeight="1" hidden="1">
      <c r="A168" s="81"/>
      <c r="B168" s="9"/>
      <c r="C168" s="117"/>
      <c r="D168" s="109"/>
      <c r="E168" s="110"/>
      <c r="F168" s="89"/>
      <c r="G168" s="89"/>
    </row>
    <row r="169" spans="1:7" s="94" customFormat="1" ht="1.5" customHeight="1" hidden="1">
      <c r="A169" s="67"/>
      <c r="B169" s="7"/>
      <c r="C169" s="117"/>
      <c r="D169" s="117"/>
      <c r="E169" s="118"/>
      <c r="F169" s="93"/>
      <c r="G169" s="93"/>
    </row>
    <row r="170" spans="1:7" s="94" customFormat="1" ht="18" hidden="1">
      <c r="A170" s="67"/>
      <c r="B170" s="7"/>
      <c r="C170" s="117"/>
      <c r="D170" s="117"/>
      <c r="E170" s="119"/>
      <c r="F170" s="93"/>
      <c r="G170" s="93"/>
    </row>
    <row r="171" spans="1:7" s="94" customFormat="1" ht="1.5" customHeight="1" hidden="1">
      <c r="A171" s="67"/>
      <c r="B171" s="7"/>
      <c r="C171" s="117"/>
      <c r="D171" s="117"/>
      <c r="E171" s="119"/>
      <c r="F171" s="93"/>
      <c r="G171" s="93"/>
    </row>
    <row r="172" spans="1:7" s="94" customFormat="1" ht="18" hidden="1">
      <c r="A172" s="67"/>
      <c r="B172" s="112"/>
      <c r="C172" s="120"/>
      <c r="D172" s="120"/>
      <c r="E172" s="121"/>
      <c r="F172" s="93"/>
      <c r="G172" s="93"/>
    </row>
    <row r="173" spans="1:7" s="64" customFormat="1" ht="51.75" customHeight="1">
      <c r="A173" s="81"/>
      <c r="B173" s="9" t="s">
        <v>291</v>
      </c>
      <c r="C173" s="108" t="s">
        <v>292</v>
      </c>
      <c r="D173" s="109"/>
      <c r="E173" s="110">
        <f>E176+E179+E191+E194+E197+E183+E185+E187+E181+E189</f>
        <v>849472</v>
      </c>
      <c r="F173" s="63"/>
      <c r="G173" s="63"/>
    </row>
    <row r="174" spans="1:7" s="64" customFormat="1" ht="31.5" customHeight="1" hidden="1">
      <c r="A174" s="81"/>
      <c r="B174" s="9" t="s">
        <v>293</v>
      </c>
      <c r="C174" s="108" t="s">
        <v>294</v>
      </c>
      <c r="D174" s="109"/>
      <c r="E174" s="110">
        <f>E175</f>
        <v>9800</v>
      </c>
      <c r="F174" s="63"/>
      <c r="G174" s="63"/>
    </row>
    <row r="175" spans="1:7" s="64" customFormat="1" ht="15.75" customHeight="1" hidden="1">
      <c r="A175" s="81"/>
      <c r="B175" s="9" t="s">
        <v>295</v>
      </c>
      <c r="C175" s="108" t="s">
        <v>294</v>
      </c>
      <c r="D175" s="109" t="s">
        <v>296</v>
      </c>
      <c r="E175" s="110">
        <f>'№5'!H40+'№5'!H60+'№5'!H103</f>
        <v>9800</v>
      </c>
      <c r="F175" s="63"/>
      <c r="G175" s="63"/>
    </row>
    <row r="176" spans="1:7" s="64" customFormat="1" ht="89.25" customHeight="1">
      <c r="A176" s="81"/>
      <c r="B176" s="9" t="s">
        <v>297</v>
      </c>
      <c r="C176" s="108" t="s">
        <v>298</v>
      </c>
      <c r="D176" s="109"/>
      <c r="E176" s="110">
        <f>E177+E178</f>
        <v>470000</v>
      </c>
      <c r="F176" s="63"/>
      <c r="G176" s="63"/>
    </row>
    <row r="177" spans="1:7" s="64" customFormat="1" ht="52.5" customHeight="1">
      <c r="A177" s="81"/>
      <c r="B177" s="9" t="s">
        <v>191</v>
      </c>
      <c r="C177" s="108" t="s">
        <v>298</v>
      </c>
      <c r="D177" s="109" t="s">
        <v>180</v>
      </c>
      <c r="E177" s="110">
        <f>'№5'!H93</f>
        <v>220000</v>
      </c>
      <c r="F177" s="63"/>
      <c r="G177" s="63"/>
    </row>
    <row r="178" spans="1:7" s="64" customFormat="1" ht="18.75" customHeight="1">
      <c r="A178" s="81"/>
      <c r="B178" s="73" t="s">
        <v>181</v>
      </c>
      <c r="C178" s="108" t="s">
        <v>298</v>
      </c>
      <c r="D178" s="109" t="s">
        <v>182</v>
      </c>
      <c r="E178" s="110">
        <f>'№5'!H94</f>
        <v>250000</v>
      </c>
      <c r="F178" s="63"/>
      <c r="G178" s="63"/>
    </row>
    <row r="179" spans="1:7" s="64" customFormat="1" ht="51.75" customHeight="1">
      <c r="A179" s="81"/>
      <c r="B179" s="9" t="s">
        <v>299</v>
      </c>
      <c r="C179" s="108" t="s">
        <v>300</v>
      </c>
      <c r="D179" s="109"/>
      <c r="E179" s="110">
        <f>E180</f>
        <v>244172</v>
      </c>
      <c r="F179" s="63"/>
      <c r="G179" s="63"/>
    </row>
    <row r="180" spans="1:7" s="64" customFormat="1" ht="15.75" customHeight="1">
      <c r="A180" s="81"/>
      <c r="B180" s="73" t="s">
        <v>295</v>
      </c>
      <c r="C180" s="108" t="s">
        <v>300</v>
      </c>
      <c r="D180" s="109" t="s">
        <v>296</v>
      </c>
      <c r="E180" s="110">
        <f>'№5'!H101</f>
        <v>244172</v>
      </c>
      <c r="F180" s="63"/>
      <c r="G180" s="63"/>
    </row>
    <row r="181" spans="1:7" s="64" customFormat="1" ht="35.25" customHeight="1" hidden="1">
      <c r="A181" s="81"/>
      <c r="B181" s="73" t="s">
        <v>421</v>
      </c>
      <c r="C181" s="108" t="s">
        <v>420</v>
      </c>
      <c r="D181" s="109"/>
      <c r="E181" s="110">
        <f>E182</f>
        <v>0</v>
      </c>
      <c r="F181" s="63"/>
      <c r="G181" s="63"/>
    </row>
    <row r="182" spans="1:7" s="64" customFormat="1" ht="48" customHeight="1" hidden="1">
      <c r="A182" s="81"/>
      <c r="B182" s="9" t="s">
        <v>191</v>
      </c>
      <c r="C182" s="108" t="s">
        <v>420</v>
      </c>
      <c r="D182" s="109" t="s">
        <v>180</v>
      </c>
      <c r="E182" s="110">
        <f>'№5'!H218</f>
        <v>0</v>
      </c>
      <c r="F182" s="63"/>
      <c r="G182" s="63"/>
    </row>
    <row r="183" spans="1:7" s="64" customFormat="1" ht="31.5" customHeight="1">
      <c r="A183" s="81"/>
      <c r="B183" s="73" t="s">
        <v>293</v>
      </c>
      <c r="C183" s="108" t="s">
        <v>294</v>
      </c>
      <c r="D183" s="109"/>
      <c r="E183" s="110">
        <f>E184</f>
        <v>9800</v>
      </c>
      <c r="F183" s="63"/>
      <c r="G183" s="63"/>
    </row>
    <row r="184" spans="1:7" s="64" customFormat="1" ht="18" customHeight="1">
      <c r="A184" s="81"/>
      <c r="B184" s="73" t="s">
        <v>295</v>
      </c>
      <c r="C184" s="108" t="s">
        <v>294</v>
      </c>
      <c r="D184" s="109" t="s">
        <v>296</v>
      </c>
      <c r="E184" s="110">
        <f>'№5'!H103+'№5'!H39</f>
        <v>9800</v>
      </c>
      <c r="F184" s="63"/>
      <c r="G184" s="63"/>
    </row>
    <row r="185" spans="1:7" s="64" customFormat="1" ht="42" customHeight="1" hidden="1">
      <c r="A185" s="81"/>
      <c r="B185" s="73" t="s">
        <v>422</v>
      </c>
      <c r="C185" s="106" t="s">
        <v>418</v>
      </c>
      <c r="D185" s="109"/>
      <c r="E185" s="75">
        <f>E186</f>
        <v>0</v>
      </c>
      <c r="F185" s="63"/>
      <c r="G185" s="63"/>
    </row>
    <row r="186" spans="1:7" s="64" customFormat="1" ht="41.25" customHeight="1" hidden="1">
      <c r="A186" s="81"/>
      <c r="B186" s="9" t="s">
        <v>191</v>
      </c>
      <c r="C186" s="106" t="s">
        <v>418</v>
      </c>
      <c r="D186" s="74" t="s">
        <v>180</v>
      </c>
      <c r="E186" s="75">
        <f>'№5'!H148</f>
        <v>0</v>
      </c>
      <c r="F186" s="63"/>
      <c r="G186" s="63"/>
    </row>
    <row r="187" spans="1:7" s="64" customFormat="1" ht="41.25" customHeight="1" hidden="1">
      <c r="A187" s="81"/>
      <c r="B187" s="86" t="s">
        <v>302</v>
      </c>
      <c r="C187" s="106" t="s">
        <v>303</v>
      </c>
      <c r="D187" s="109"/>
      <c r="E187" s="75">
        <f>E188</f>
        <v>0</v>
      </c>
      <c r="F187" s="63"/>
      <c r="G187" s="63"/>
    </row>
    <row r="188" spans="1:7" s="64" customFormat="1" ht="39.75" customHeight="1" hidden="1">
      <c r="A188" s="81"/>
      <c r="B188" s="9" t="s">
        <v>191</v>
      </c>
      <c r="C188" s="106" t="s">
        <v>303</v>
      </c>
      <c r="D188" s="74" t="s">
        <v>180</v>
      </c>
      <c r="E188" s="75">
        <f>'№5'!H220</f>
        <v>0</v>
      </c>
      <c r="F188" s="63"/>
      <c r="G188" s="63"/>
    </row>
    <row r="189" spans="1:7" s="64" customFormat="1" ht="31.5" customHeight="1" hidden="1">
      <c r="A189" s="81"/>
      <c r="B189" s="73" t="s">
        <v>304</v>
      </c>
      <c r="C189" s="106" t="s">
        <v>305</v>
      </c>
      <c r="D189" s="74"/>
      <c r="E189" s="75">
        <f>E190</f>
        <v>0</v>
      </c>
      <c r="F189" s="63"/>
      <c r="G189" s="63"/>
    </row>
    <row r="190" spans="1:7" s="64" customFormat="1" ht="37.5" customHeight="1" hidden="1">
      <c r="A190" s="81"/>
      <c r="B190" s="9" t="s">
        <v>191</v>
      </c>
      <c r="C190" s="106" t="s">
        <v>305</v>
      </c>
      <c r="D190" s="74" t="s">
        <v>180</v>
      </c>
      <c r="E190" s="75">
        <f>'№5'!H222</f>
        <v>0</v>
      </c>
      <c r="F190" s="63"/>
      <c r="G190" s="63"/>
    </row>
    <row r="191" spans="1:7" s="64" customFormat="1" ht="107.25" customHeight="1">
      <c r="A191" s="61"/>
      <c r="B191" s="9" t="s">
        <v>306</v>
      </c>
      <c r="C191" s="108" t="s">
        <v>307</v>
      </c>
      <c r="D191" s="108"/>
      <c r="E191" s="110">
        <f>E192</f>
        <v>500</v>
      </c>
      <c r="F191" s="63"/>
      <c r="G191" s="63"/>
    </row>
    <row r="192" spans="1:7" s="64" customFormat="1" ht="33" customHeight="1">
      <c r="A192" s="61"/>
      <c r="B192" s="9" t="s">
        <v>173</v>
      </c>
      <c r="C192" s="108" t="s">
        <v>308</v>
      </c>
      <c r="D192" s="108"/>
      <c r="E192" s="110">
        <f>E193</f>
        <v>500</v>
      </c>
      <c r="F192" s="63"/>
      <c r="G192" s="63"/>
    </row>
    <row r="193" spans="1:7" s="64" customFormat="1" ht="34.5" customHeight="1">
      <c r="A193" s="61"/>
      <c r="B193" s="9" t="s">
        <v>117</v>
      </c>
      <c r="C193" s="108" t="s">
        <v>308</v>
      </c>
      <c r="D193" s="109" t="s">
        <v>180</v>
      </c>
      <c r="E193" s="110">
        <f>'№5'!H36</f>
        <v>500</v>
      </c>
      <c r="F193" s="63"/>
      <c r="G193" s="63"/>
    </row>
    <row r="194" spans="1:7" s="45" customFormat="1" ht="33" customHeight="1">
      <c r="A194" s="79"/>
      <c r="B194" s="9" t="s">
        <v>309</v>
      </c>
      <c r="C194" s="108" t="s">
        <v>310</v>
      </c>
      <c r="D194" s="109"/>
      <c r="E194" s="110">
        <f>E195</f>
        <v>5000</v>
      </c>
      <c r="F194" s="76"/>
      <c r="G194" s="76"/>
    </row>
    <row r="195" spans="1:7" s="45" customFormat="1" ht="16.5" customHeight="1">
      <c r="A195" s="79"/>
      <c r="B195" s="9" t="s">
        <v>311</v>
      </c>
      <c r="C195" s="108" t="s">
        <v>312</v>
      </c>
      <c r="D195" s="109"/>
      <c r="E195" s="110">
        <f>E196</f>
        <v>5000</v>
      </c>
      <c r="F195" s="71"/>
      <c r="G195" s="71"/>
    </row>
    <row r="196" spans="1:7" s="45" customFormat="1" ht="16.5" customHeight="1">
      <c r="A196" s="79"/>
      <c r="B196" s="9" t="s">
        <v>181</v>
      </c>
      <c r="C196" s="108" t="s">
        <v>312</v>
      </c>
      <c r="D196" s="109" t="s">
        <v>182</v>
      </c>
      <c r="E196" s="110">
        <f>'№5'!H70</f>
        <v>5000</v>
      </c>
      <c r="F196" s="71"/>
      <c r="G196" s="71"/>
    </row>
    <row r="197" spans="1:7" s="45" customFormat="1" ht="51.75" customHeight="1">
      <c r="A197" s="79"/>
      <c r="B197" s="9" t="s">
        <v>452</v>
      </c>
      <c r="C197" s="108" t="s">
        <v>313</v>
      </c>
      <c r="D197" s="109"/>
      <c r="E197" s="110">
        <f>E198+E200</f>
        <v>120000</v>
      </c>
      <c r="F197" s="71"/>
      <c r="G197" s="71"/>
    </row>
    <row r="198" spans="1:7" s="45" customFormat="1" ht="54" customHeight="1">
      <c r="A198" s="79"/>
      <c r="B198" s="9" t="s">
        <v>314</v>
      </c>
      <c r="C198" s="108" t="s">
        <v>407</v>
      </c>
      <c r="D198" s="109"/>
      <c r="E198" s="110">
        <f>E199</f>
        <v>50000</v>
      </c>
      <c r="F198" s="71"/>
      <c r="G198" s="71"/>
    </row>
    <row r="199" spans="1:7" s="45" customFormat="1" ht="53.25" customHeight="1">
      <c r="A199" s="79"/>
      <c r="B199" s="9" t="s">
        <v>117</v>
      </c>
      <c r="C199" s="108" t="s">
        <v>407</v>
      </c>
      <c r="D199" s="109" t="s">
        <v>180</v>
      </c>
      <c r="E199" s="110">
        <f>'№5'!H163</f>
        <v>50000</v>
      </c>
      <c r="F199" s="71"/>
      <c r="G199" s="71"/>
    </row>
    <row r="200" spans="1:7" s="45" customFormat="1" ht="33.75" customHeight="1">
      <c r="A200" s="79"/>
      <c r="B200" s="9" t="s">
        <v>315</v>
      </c>
      <c r="C200" s="108" t="s">
        <v>408</v>
      </c>
      <c r="D200" s="109"/>
      <c r="E200" s="110">
        <f>E201</f>
        <v>70000</v>
      </c>
      <c r="F200" s="71"/>
      <c r="G200" s="71"/>
    </row>
    <row r="201" spans="1:7" s="45" customFormat="1" ht="54" customHeight="1">
      <c r="A201" s="79"/>
      <c r="B201" s="9" t="s">
        <v>117</v>
      </c>
      <c r="C201" s="108" t="s">
        <v>408</v>
      </c>
      <c r="D201" s="109" t="s">
        <v>180</v>
      </c>
      <c r="E201" s="110">
        <f>'№5'!H165</f>
        <v>70000</v>
      </c>
      <c r="F201" s="71"/>
      <c r="G201" s="71"/>
    </row>
    <row r="202" spans="1:7" s="45" customFormat="1" ht="21.75" customHeight="1">
      <c r="A202" s="79"/>
      <c r="B202" s="73"/>
      <c r="C202" s="106"/>
      <c r="D202" s="74"/>
      <c r="E202" s="75"/>
      <c r="F202" s="71"/>
      <c r="G202" s="71"/>
    </row>
    <row r="203" spans="1:7" s="94" customFormat="1" ht="0.75" customHeight="1">
      <c r="A203" s="67"/>
      <c r="B203" s="96"/>
      <c r="C203" s="97"/>
      <c r="D203" s="97"/>
      <c r="E203" s="98"/>
      <c r="F203" s="93"/>
      <c r="G203" s="93"/>
    </row>
    <row r="204" spans="1:2" ht="15" customHeight="1" hidden="1">
      <c r="A204" s="10" t="s">
        <v>36</v>
      </c>
      <c r="B204" s="99"/>
    </row>
    <row r="205" spans="1:5" ht="16.5" customHeight="1" hidden="1">
      <c r="A205" s="1" t="s">
        <v>37</v>
      </c>
      <c r="B205" s="99"/>
      <c r="E205" s="40"/>
    </row>
    <row r="206" spans="1:5" ht="16.5" customHeight="1" hidden="1">
      <c r="A206" s="1" t="s">
        <v>38</v>
      </c>
      <c r="E206" s="41" t="s">
        <v>412</v>
      </c>
    </row>
    <row r="207" ht="4.5" customHeight="1"/>
    <row r="208" spans="1:2" ht="15" customHeight="1">
      <c r="A208" s="10" t="s">
        <v>36</v>
      </c>
      <c r="B208" s="99"/>
    </row>
    <row r="209" spans="1:5" ht="16.5" customHeight="1">
      <c r="A209" s="1" t="s">
        <v>37</v>
      </c>
      <c r="B209" s="99"/>
      <c r="E209" s="40"/>
    </row>
    <row r="210" spans="1:5" ht="16.5" customHeight="1">
      <c r="A210" s="1" t="s">
        <v>38</v>
      </c>
      <c r="E210" s="41" t="s">
        <v>412</v>
      </c>
    </row>
    <row r="212" spans="1:2" ht="15" customHeight="1">
      <c r="A212" s="10" t="s">
        <v>36</v>
      </c>
      <c r="B212" s="99"/>
    </row>
    <row r="213" spans="1:5" ht="16.5" customHeight="1">
      <c r="A213" s="1" t="s">
        <v>37</v>
      </c>
      <c r="B213" s="99"/>
      <c r="E213" s="40"/>
    </row>
    <row r="214" spans="1:5" ht="16.5" customHeight="1">
      <c r="A214" s="1" t="s">
        <v>38</v>
      </c>
      <c r="E214" s="41" t="s">
        <v>39</v>
      </c>
    </row>
  </sheetData>
  <sheetProtection selectLockedCells="1" selectUnlockedCells="1"/>
  <mergeCells count="24">
    <mergeCell ref="C19:H19"/>
    <mergeCell ref="C20:H20"/>
    <mergeCell ref="C22:H22"/>
    <mergeCell ref="C13:H13"/>
    <mergeCell ref="C14:H14"/>
    <mergeCell ref="C15:H15"/>
    <mergeCell ref="C17:H17"/>
    <mergeCell ref="C18:H18"/>
    <mergeCell ref="A26:A27"/>
    <mergeCell ref="B26:B27"/>
    <mergeCell ref="C26:D26"/>
    <mergeCell ref="E26:E27"/>
    <mergeCell ref="C1:H1"/>
    <mergeCell ref="C2:H2"/>
    <mergeCell ref="C3:H3"/>
    <mergeCell ref="C5:H5"/>
    <mergeCell ref="C23:H23"/>
    <mergeCell ref="B24:E24"/>
    <mergeCell ref="C6:H6"/>
    <mergeCell ref="C7:H7"/>
    <mergeCell ref="C8:H8"/>
    <mergeCell ref="C9:H9"/>
    <mergeCell ref="C11:H11"/>
    <mergeCell ref="C12:H12"/>
  </mergeCells>
  <printOptions horizontalCentered="1"/>
  <pageMargins left="1.1811023622047245" right="0.3937007874015748" top="0.3937007874015748" bottom="0.1968503937007874" header="0.31496062992125984" footer="0.5118110236220472"/>
  <pageSetup horizontalDpi="600" verticalDpi="600" orientation="portrait" paperSize="9" scale="9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L292"/>
  <sheetViews>
    <sheetView zoomScale="90" zoomScaleNormal="90" zoomScalePageLayoutView="0" workbookViewId="0" topLeftCell="A1">
      <selection activeCell="B177" sqref="B177"/>
    </sheetView>
  </sheetViews>
  <sheetFormatPr defaultColWidth="9.140625" defaultRowHeight="12.75"/>
  <cols>
    <col min="1" max="1" width="3.28125" style="42" customWidth="1"/>
    <col min="2" max="2" width="41.28125" style="43" customWidth="1"/>
    <col min="3" max="3" width="5.57421875" style="43" customWidth="1"/>
    <col min="4" max="4" width="4.28125" style="44" customWidth="1"/>
    <col min="5" max="5" width="3.28125" style="45" customWidth="1"/>
    <col min="6" max="6" width="15.140625" style="100" customWidth="1"/>
    <col min="7" max="7" width="5.7109375" style="45" customWidth="1"/>
    <col min="8" max="8" width="17.8515625" style="45" customWidth="1"/>
    <col min="9" max="9" width="12.00390625" style="46" customWidth="1"/>
    <col min="10" max="10" width="13.140625" style="46" customWidth="1"/>
    <col min="11" max="16384" width="9.140625" style="47" customWidth="1"/>
  </cols>
  <sheetData>
    <row r="2" spans="3:8" ht="18" hidden="1">
      <c r="C2" s="156" t="s">
        <v>424</v>
      </c>
      <c r="D2" s="156"/>
      <c r="E2" s="156"/>
      <c r="F2" s="156"/>
      <c r="G2" s="156"/>
      <c r="H2" s="156"/>
    </row>
    <row r="3" spans="3:8" ht="18" hidden="1">
      <c r="C3" s="156" t="s">
        <v>91</v>
      </c>
      <c r="D3" s="156"/>
      <c r="E3" s="156"/>
      <c r="F3" s="156"/>
      <c r="G3" s="156"/>
      <c r="H3" s="156"/>
    </row>
    <row r="4" spans="3:8" ht="18" hidden="1">
      <c r="C4" s="156" t="s">
        <v>92</v>
      </c>
      <c r="D4" s="156"/>
      <c r="E4" s="156"/>
      <c r="F4" s="156"/>
      <c r="G4" s="156"/>
      <c r="H4" s="156"/>
    </row>
    <row r="5" spans="3:8" ht="18" hidden="1">
      <c r="C5" s="48" t="s">
        <v>93</v>
      </c>
      <c r="D5" s="48"/>
      <c r="E5" s="48"/>
      <c r="F5" s="48"/>
      <c r="G5" s="48"/>
      <c r="H5" s="48"/>
    </row>
    <row r="6" spans="3:8" ht="18.75" customHeight="1" hidden="1">
      <c r="C6" s="156" t="s">
        <v>94</v>
      </c>
      <c r="D6" s="156"/>
      <c r="E6" s="156"/>
      <c r="F6" s="156"/>
      <c r="G6" s="156"/>
      <c r="H6" s="156"/>
    </row>
    <row r="7" spans="3:8" ht="16.5" customHeight="1" hidden="1">
      <c r="C7" s="157" t="s">
        <v>429</v>
      </c>
      <c r="D7" s="157"/>
      <c r="E7" s="157"/>
      <c r="F7" s="157"/>
      <c r="G7" s="157"/>
      <c r="H7" s="157"/>
    </row>
    <row r="8" spans="3:8" ht="18">
      <c r="C8" s="156" t="s">
        <v>442</v>
      </c>
      <c r="D8" s="156"/>
      <c r="E8" s="156"/>
      <c r="F8" s="156"/>
      <c r="G8" s="156"/>
      <c r="H8" s="156"/>
    </row>
    <row r="9" spans="3:8" ht="18">
      <c r="C9" s="156" t="s">
        <v>91</v>
      </c>
      <c r="D9" s="156"/>
      <c r="E9" s="156"/>
      <c r="F9" s="156"/>
      <c r="G9" s="156"/>
      <c r="H9" s="156"/>
    </row>
    <row r="10" spans="3:8" ht="18">
      <c r="C10" s="156" t="s">
        <v>478</v>
      </c>
      <c r="D10" s="156"/>
      <c r="E10" s="156"/>
      <c r="F10" s="156"/>
      <c r="G10" s="156"/>
      <c r="H10" s="156"/>
    </row>
    <row r="11" spans="3:8" ht="18.75" customHeight="1">
      <c r="C11" s="156" t="s">
        <v>94</v>
      </c>
      <c r="D11" s="156"/>
      <c r="E11" s="156"/>
      <c r="F11" s="156"/>
      <c r="G11" s="156"/>
      <c r="H11" s="156"/>
    </row>
    <row r="12" spans="3:8" ht="16.5" customHeight="1">
      <c r="C12" s="157" t="s">
        <v>475</v>
      </c>
      <c r="D12" s="157"/>
      <c r="E12" s="157"/>
      <c r="F12" s="157"/>
      <c r="G12" s="157"/>
      <c r="H12" s="157"/>
    </row>
    <row r="13" spans="3:8" ht="16.5" customHeight="1">
      <c r="C13" s="156" t="s">
        <v>479</v>
      </c>
      <c r="D13" s="156"/>
      <c r="E13" s="156"/>
      <c r="F13" s="156"/>
      <c r="G13" s="156"/>
      <c r="H13" s="156"/>
    </row>
    <row r="14" spans="3:8" ht="18">
      <c r="C14" s="156" t="s">
        <v>91</v>
      </c>
      <c r="D14" s="156"/>
      <c r="E14" s="156"/>
      <c r="F14" s="156"/>
      <c r="G14" s="156"/>
      <c r="H14" s="156"/>
    </row>
    <row r="15" spans="3:8" ht="18">
      <c r="C15" s="156" t="s">
        <v>478</v>
      </c>
      <c r="D15" s="156"/>
      <c r="E15" s="156"/>
      <c r="F15" s="156"/>
      <c r="G15" s="156"/>
      <c r="H15" s="156"/>
    </row>
    <row r="16" spans="3:8" ht="18.75" customHeight="1">
      <c r="C16" s="156" t="s">
        <v>94</v>
      </c>
      <c r="D16" s="156"/>
      <c r="E16" s="156"/>
      <c r="F16" s="156"/>
      <c r="G16" s="156"/>
      <c r="H16" s="156"/>
    </row>
    <row r="17" spans="3:8" ht="16.5" customHeight="1">
      <c r="C17" s="157" t="s">
        <v>471</v>
      </c>
      <c r="D17" s="157"/>
      <c r="E17" s="157"/>
      <c r="F17" s="157"/>
      <c r="G17" s="157"/>
      <c r="H17" s="157"/>
    </row>
    <row r="18" spans="3:8" ht="18">
      <c r="C18" s="156" t="s">
        <v>480</v>
      </c>
      <c r="D18" s="156"/>
      <c r="E18" s="156"/>
      <c r="F18" s="156"/>
      <c r="G18" s="156"/>
      <c r="H18" s="156"/>
    </row>
    <row r="19" spans="3:8" ht="13.5" customHeight="1">
      <c r="C19" s="156" t="s">
        <v>478</v>
      </c>
      <c r="D19" s="156"/>
      <c r="E19" s="156"/>
      <c r="F19" s="156"/>
      <c r="G19" s="156"/>
      <c r="H19" s="156"/>
    </row>
    <row r="20" spans="3:8" ht="14.25" customHeight="1">
      <c r="C20" s="156" t="s">
        <v>94</v>
      </c>
      <c r="D20" s="156"/>
      <c r="E20" s="156"/>
      <c r="F20" s="156"/>
      <c r="G20" s="156"/>
      <c r="H20" s="156"/>
    </row>
    <row r="21" spans="3:8" ht="16.5" customHeight="1">
      <c r="C21" s="157" t="s">
        <v>475</v>
      </c>
      <c r="D21" s="157"/>
      <c r="E21" s="157"/>
      <c r="F21" s="157"/>
      <c r="G21" s="157"/>
      <c r="H21" s="157"/>
    </row>
    <row r="22" spans="1:10" s="51" customFormat="1" ht="66" customHeight="1">
      <c r="A22" s="49"/>
      <c r="B22" s="162" t="s">
        <v>432</v>
      </c>
      <c r="C22" s="162"/>
      <c r="D22" s="162"/>
      <c r="E22" s="162"/>
      <c r="F22" s="162"/>
      <c r="G22" s="162"/>
      <c r="H22" s="162"/>
      <c r="I22" s="46"/>
      <c r="J22" s="46"/>
    </row>
    <row r="23" spans="2:8" ht="12.75" customHeight="1">
      <c r="B23" s="44"/>
      <c r="C23" s="44"/>
      <c r="D23" s="45"/>
      <c r="G23" s="43"/>
      <c r="H23" s="45" t="s">
        <v>95</v>
      </c>
    </row>
    <row r="24" spans="1:10" s="56" customFormat="1" ht="37.5" customHeight="1">
      <c r="A24" s="153" t="s">
        <v>96</v>
      </c>
      <c r="B24" s="154" t="s">
        <v>97</v>
      </c>
      <c r="C24" s="53"/>
      <c r="D24" s="154" t="s">
        <v>98</v>
      </c>
      <c r="E24" s="154"/>
      <c r="F24" s="154"/>
      <c r="G24" s="154"/>
      <c r="H24" s="155" t="s">
        <v>45</v>
      </c>
      <c r="I24" s="55"/>
      <c r="J24" s="55"/>
    </row>
    <row r="25" spans="1:10" s="56" customFormat="1" ht="78">
      <c r="A25" s="153"/>
      <c r="B25" s="154"/>
      <c r="C25" s="57" t="s">
        <v>320</v>
      </c>
      <c r="D25" s="57" t="s">
        <v>99</v>
      </c>
      <c r="E25" s="57" t="s">
        <v>100</v>
      </c>
      <c r="F25" s="122" t="s">
        <v>167</v>
      </c>
      <c r="G25" s="122" t="s">
        <v>168</v>
      </c>
      <c r="H25" s="155"/>
      <c r="I25" s="55"/>
      <c r="J25" s="55"/>
    </row>
    <row r="26" spans="1:10" s="56" customFormat="1" ht="17.25" customHeight="1">
      <c r="A26" s="52">
        <v>1</v>
      </c>
      <c r="B26" s="53">
        <v>2</v>
      </c>
      <c r="C26" s="53">
        <v>3</v>
      </c>
      <c r="D26" s="53">
        <v>4</v>
      </c>
      <c r="E26" s="53">
        <v>5</v>
      </c>
      <c r="F26" s="123" t="s">
        <v>154</v>
      </c>
      <c r="G26" s="123" t="s">
        <v>169</v>
      </c>
      <c r="H26" s="54">
        <v>8</v>
      </c>
      <c r="I26" s="55"/>
      <c r="J26" s="55"/>
    </row>
    <row r="27" spans="1:10" s="56" customFormat="1" ht="5.25" customHeight="1">
      <c r="A27" s="58"/>
      <c r="B27" s="59"/>
      <c r="C27" s="59"/>
      <c r="D27" s="59"/>
      <c r="E27" s="59"/>
      <c r="F27" s="106"/>
      <c r="G27" s="106"/>
      <c r="H27" s="60"/>
      <c r="I27" s="55"/>
      <c r="J27" s="55"/>
    </row>
    <row r="28" spans="1:10" s="64" customFormat="1" ht="19.5" customHeight="1">
      <c r="A28" s="61"/>
      <c r="B28" s="50" t="s">
        <v>101</v>
      </c>
      <c r="C28" s="50"/>
      <c r="D28" s="50"/>
      <c r="E28" s="50"/>
      <c r="F28" s="69"/>
      <c r="G28" s="69"/>
      <c r="H28" s="62">
        <f>H41+H30</f>
        <v>21920756.54</v>
      </c>
      <c r="I28" s="63"/>
      <c r="J28" s="63"/>
    </row>
    <row r="29" spans="1:10" s="64" customFormat="1" ht="19.5" customHeight="1" hidden="1">
      <c r="A29" s="61"/>
      <c r="B29" s="65"/>
      <c r="C29" s="65"/>
      <c r="D29" s="65"/>
      <c r="E29" s="65"/>
      <c r="F29" s="107"/>
      <c r="G29" s="107"/>
      <c r="H29" s="66"/>
      <c r="I29" s="63"/>
      <c r="J29" s="63"/>
    </row>
    <row r="30" spans="1:10" s="64" customFormat="1" ht="53.25" customHeight="1">
      <c r="A30" s="61"/>
      <c r="B30" s="68" t="s">
        <v>321</v>
      </c>
      <c r="C30" s="50">
        <v>991</v>
      </c>
      <c r="D30" s="50"/>
      <c r="E30" s="50"/>
      <c r="F30" s="69"/>
      <c r="G30" s="69"/>
      <c r="H30" s="62">
        <f>H31</f>
        <v>7300</v>
      </c>
      <c r="I30" s="63"/>
      <c r="J30" s="63"/>
    </row>
    <row r="31" spans="1:10" s="64" customFormat="1" ht="18.75" customHeight="1">
      <c r="A31" s="61" t="s">
        <v>102</v>
      </c>
      <c r="B31" s="68" t="s">
        <v>103</v>
      </c>
      <c r="C31" s="50">
        <v>991</v>
      </c>
      <c r="D31" s="69" t="s">
        <v>104</v>
      </c>
      <c r="E31" s="70" t="s">
        <v>105</v>
      </c>
      <c r="F31" s="69"/>
      <c r="G31" s="69"/>
      <c r="H31" s="62">
        <f>H32+H37</f>
        <v>7300</v>
      </c>
      <c r="I31" s="63"/>
      <c r="J31" s="63"/>
    </row>
    <row r="32" spans="1:10" s="64" customFormat="1" ht="90" customHeight="1">
      <c r="A32" s="61"/>
      <c r="B32" s="73" t="s">
        <v>108</v>
      </c>
      <c r="C32" s="59">
        <v>991</v>
      </c>
      <c r="D32" s="106" t="s">
        <v>104</v>
      </c>
      <c r="E32" s="124" t="s">
        <v>109</v>
      </c>
      <c r="F32" s="69"/>
      <c r="G32" s="69"/>
      <c r="H32" s="75">
        <f>H33</f>
        <v>500</v>
      </c>
      <c r="I32" s="63"/>
      <c r="J32" s="63"/>
    </row>
    <row r="33" spans="1:10" s="64" customFormat="1" ht="54.75" customHeight="1">
      <c r="A33" s="61"/>
      <c r="B33" s="73" t="s">
        <v>291</v>
      </c>
      <c r="C33" s="59">
        <v>991</v>
      </c>
      <c r="D33" s="106" t="s">
        <v>104</v>
      </c>
      <c r="E33" s="124" t="s">
        <v>109</v>
      </c>
      <c r="F33" s="106" t="s">
        <v>292</v>
      </c>
      <c r="G33" s="106"/>
      <c r="H33" s="75">
        <f>H34</f>
        <v>500</v>
      </c>
      <c r="I33" s="63"/>
      <c r="J33" s="63"/>
    </row>
    <row r="34" spans="1:10" s="64" customFormat="1" ht="108.75" customHeight="1">
      <c r="A34" s="61"/>
      <c r="B34" s="73" t="s">
        <v>306</v>
      </c>
      <c r="C34" s="59">
        <v>991</v>
      </c>
      <c r="D34" s="106" t="s">
        <v>104</v>
      </c>
      <c r="E34" s="124" t="s">
        <v>109</v>
      </c>
      <c r="F34" s="106" t="s">
        <v>307</v>
      </c>
      <c r="G34" s="106"/>
      <c r="H34" s="75">
        <f>H35</f>
        <v>500</v>
      </c>
      <c r="I34" s="63"/>
      <c r="J34" s="63"/>
    </row>
    <row r="35" spans="1:10" s="64" customFormat="1" ht="33" customHeight="1">
      <c r="A35" s="61"/>
      <c r="B35" s="73" t="s">
        <v>173</v>
      </c>
      <c r="C35" s="59">
        <v>991</v>
      </c>
      <c r="D35" s="106" t="s">
        <v>104</v>
      </c>
      <c r="E35" s="124" t="s">
        <v>109</v>
      </c>
      <c r="F35" s="106" t="s">
        <v>308</v>
      </c>
      <c r="G35" s="106"/>
      <c r="H35" s="75">
        <f>H36</f>
        <v>500</v>
      </c>
      <c r="I35" s="63"/>
      <c r="J35" s="63"/>
    </row>
    <row r="36" spans="1:10" s="64" customFormat="1" ht="57" customHeight="1">
      <c r="A36" s="61"/>
      <c r="B36" s="73" t="s">
        <v>117</v>
      </c>
      <c r="C36" s="59">
        <v>991</v>
      </c>
      <c r="D36" s="106" t="s">
        <v>104</v>
      </c>
      <c r="E36" s="124" t="s">
        <v>109</v>
      </c>
      <c r="F36" s="106" t="s">
        <v>308</v>
      </c>
      <c r="G36" s="74" t="s">
        <v>180</v>
      </c>
      <c r="H36" s="75">
        <v>500</v>
      </c>
      <c r="I36" s="63"/>
      <c r="J36" s="63"/>
    </row>
    <row r="37" spans="1:10" s="64" customFormat="1" ht="86.25" customHeight="1">
      <c r="A37" s="61"/>
      <c r="B37" s="73" t="s">
        <v>112</v>
      </c>
      <c r="C37" s="59">
        <v>991</v>
      </c>
      <c r="D37" s="106" t="s">
        <v>104</v>
      </c>
      <c r="E37" s="124" t="s">
        <v>113</v>
      </c>
      <c r="F37" s="106"/>
      <c r="G37" s="74"/>
      <c r="H37" s="75">
        <f>H38</f>
        <v>6800</v>
      </c>
      <c r="I37" s="63"/>
      <c r="J37" s="63"/>
    </row>
    <row r="38" spans="1:10" s="64" customFormat="1" ht="51.75" customHeight="1">
      <c r="A38" s="61"/>
      <c r="B38" s="73" t="s">
        <v>291</v>
      </c>
      <c r="C38" s="59">
        <v>991</v>
      </c>
      <c r="D38" s="106" t="s">
        <v>104</v>
      </c>
      <c r="E38" s="124" t="s">
        <v>113</v>
      </c>
      <c r="F38" s="106" t="s">
        <v>292</v>
      </c>
      <c r="G38" s="74"/>
      <c r="H38" s="75">
        <f>H39</f>
        <v>6800</v>
      </c>
      <c r="I38" s="63"/>
      <c r="J38" s="63"/>
    </row>
    <row r="39" spans="1:10" s="64" customFormat="1" ht="31.5" customHeight="1">
      <c r="A39" s="61"/>
      <c r="B39" s="73" t="s">
        <v>293</v>
      </c>
      <c r="C39" s="59">
        <v>991</v>
      </c>
      <c r="D39" s="106" t="s">
        <v>104</v>
      </c>
      <c r="E39" s="124" t="s">
        <v>113</v>
      </c>
      <c r="F39" s="106" t="s">
        <v>294</v>
      </c>
      <c r="G39" s="74"/>
      <c r="H39" s="75">
        <f>H40</f>
        <v>6800</v>
      </c>
      <c r="I39" s="63"/>
      <c r="J39" s="63"/>
    </row>
    <row r="40" spans="1:10" s="64" customFormat="1" ht="12.75" customHeight="1">
      <c r="A40" s="61"/>
      <c r="B40" s="73" t="s">
        <v>295</v>
      </c>
      <c r="C40" s="59">
        <v>991</v>
      </c>
      <c r="D40" s="106" t="s">
        <v>104</v>
      </c>
      <c r="E40" s="124" t="s">
        <v>113</v>
      </c>
      <c r="F40" s="106" t="s">
        <v>294</v>
      </c>
      <c r="G40" s="74" t="s">
        <v>296</v>
      </c>
      <c r="H40" s="75">
        <v>6800</v>
      </c>
      <c r="I40" s="63"/>
      <c r="J40" s="63"/>
    </row>
    <row r="41" spans="1:10" s="125" customFormat="1" ht="31.5" customHeight="1">
      <c r="A41" s="61"/>
      <c r="B41" s="68" t="s">
        <v>322</v>
      </c>
      <c r="C41" s="68">
        <v>992</v>
      </c>
      <c r="D41" s="50"/>
      <c r="E41" s="50"/>
      <c r="F41" s="69"/>
      <c r="G41" s="69"/>
      <c r="H41" s="62">
        <f>H42+H104+H113+H135+H166+H223+H229+H260+H265+H271+H277</f>
        <v>21913456.54</v>
      </c>
      <c r="I41" s="63"/>
      <c r="J41" s="63"/>
    </row>
    <row r="42" spans="1:10" s="45" customFormat="1" ht="19.5" customHeight="1">
      <c r="A42" s="67" t="s">
        <v>102</v>
      </c>
      <c r="B42" s="68" t="s">
        <v>103</v>
      </c>
      <c r="C42" s="68">
        <v>992</v>
      </c>
      <c r="D42" s="69" t="s">
        <v>104</v>
      </c>
      <c r="E42" s="70" t="s">
        <v>105</v>
      </c>
      <c r="F42" s="124"/>
      <c r="G42" s="126"/>
      <c r="H42" s="62">
        <f>H43+H48+H66+H71</f>
        <v>9077035</v>
      </c>
      <c r="I42" s="71"/>
      <c r="J42" s="71"/>
    </row>
    <row r="43" spans="1:10" s="45" customFormat="1" ht="74.25" customHeight="1">
      <c r="A43" s="72"/>
      <c r="B43" s="73" t="s">
        <v>106</v>
      </c>
      <c r="C43" s="73">
        <v>992</v>
      </c>
      <c r="D43" s="74" t="s">
        <v>104</v>
      </c>
      <c r="E43" s="74" t="s">
        <v>107</v>
      </c>
      <c r="F43" s="74"/>
      <c r="G43" s="74"/>
      <c r="H43" s="75">
        <f>H44</f>
        <v>966979</v>
      </c>
      <c r="I43" s="76"/>
      <c r="J43" s="76"/>
    </row>
    <row r="44" spans="1:10" s="45" customFormat="1" ht="51.75" customHeight="1">
      <c r="A44" s="79"/>
      <c r="B44" s="73" t="s">
        <v>447</v>
      </c>
      <c r="C44" s="73">
        <v>992</v>
      </c>
      <c r="D44" s="74" t="s">
        <v>104</v>
      </c>
      <c r="E44" s="74" t="s">
        <v>107</v>
      </c>
      <c r="F44" s="106" t="s">
        <v>170</v>
      </c>
      <c r="G44" s="74"/>
      <c r="H44" s="75">
        <f>H45</f>
        <v>966979</v>
      </c>
      <c r="I44" s="71"/>
      <c r="J44" s="71"/>
    </row>
    <row r="45" spans="1:10" s="45" customFormat="1" ht="53.25" customHeight="1">
      <c r="A45" s="79"/>
      <c r="B45" s="73" t="s">
        <v>171</v>
      </c>
      <c r="C45" s="73">
        <v>992</v>
      </c>
      <c r="D45" s="74" t="s">
        <v>104</v>
      </c>
      <c r="E45" s="74" t="s">
        <v>107</v>
      </c>
      <c r="F45" s="106" t="s">
        <v>172</v>
      </c>
      <c r="G45" s="74"/>
      <c r="H45" s="75">
        <f>H46</f>
        <v>966979</v>
      </c>
      <c r="I45" s="71"/>
      <c r="J45" s="71"/>
    </row>
    <row r="46" spans="1:10" s="45" customFormat="1" ht="33.75" customHeight="1">
      <c r="A46" s="79"/>
      <c r="B46" s="73" t="s">
        <v>173</v>
      </c>
      <c r="C46" s="73">
        <v>992</v>
      </c>
      <c r="D46" s="74" t="s">
        <v>104</v>
      </c>
      <c r="E46" s="74" t="s">
        <v>107</v>
      </c>
      <c r="F46" s="106" t="s">
        <v>174</v>
      </c>
      <c r="G46" s="74"/>
      <c r="H46" s="75">
        <f>H47</f>
        <v>966979</v>
      </c>
      <c r="I46" s="111"/>
      <c r="J46" s="71"/>
    </row>
    <row r="47" spans="1:10" s="45" customFormat="1" ht="129" customHeight="1">
      <c r="A47" s="79"/>
      <c r="B47" s="73" t="s">
        <v>398</v>
      </c>
      <c r="C47" s="73">
        <v>992</v>
      </c>
      <c r="D47" s="74" t="s">
        <v>104</v>
      </c>
      <c r="E47" s="74" t="s">
        <v>107</v>
      </c>
      <c r="F47" s="106" t="s">
        <v>174</v>
      </c>
      <c r="G47" s="74" t="s">
        <v>176</v>
      </c>
      <c r="H47" s="75">
        <f>672616+294363</f>
        <v>966979</v>
      </c>
      <c r="I47" s="111"/>
      <c r="J47" s="71"/>
    </row>
    <row r="48" spans="1:12" s="45" customFormat="1" ht="107.25" customHeight="1">
      <c r="A48" s="72"/>
      <c r="B48" s="73" t="s">
        <v>110</v>
      </c>
      <c r="C48" s="73">
        <v>992</v>
      </c>
      <c r="D48" s="74" t="s">
        <v>104</v>
      </c>
      <c r="E48" s="74" t="s">
        <v>111</v>
      </c>
      <c r="F48" s="74"/>
      <c r="G48" s="74"/>
      <c r="H48" s="75">
        <f>H49</f>
        <v>4609321</v>
      </c>
      <c r="I48" s="76"/>
      <c r="J48" s="76">
        <v>0</v>
      </c>
      <c r="K48" s="77">
        <v>41365</v>
      </c>
      <c r="L48" s="45" t="s">
        <v>110</v>
      </c>
    </row>
    <row r="49" spans="1:10" s="45" customFormat="1" ht="33.75" customHeight="1">
      <c r="A49" s="79"/>
      <c r="B49" s="73" t="s">
        <v>448</v>
      </c>
      <c r="C49" s="73">
        <v>992</v>
      </c>
      <c r="D49" s="74" t="s">
        <v>104</v>
      </c>
      <c r="E49" s="74" t="s">
        <v>111</v>
      </c>
      <c r="F49" s="106" t="s">
        <v>170</v>
      </c>
      <c r="G49" s="74"/>
      <c r="H49" s="75">
        <f>H50</f>
        <v>4609321</v>
      </c>
      <c r="I49" s="71"/>
      <c r="J49" s="71"/>
    </row>
    <row r="50" spans="1:10" s="45" customFormat="1" ht="54" customHeight="1">
      <c r="A50" s="79"/>
      <c r="B50" s="73" t="s">
        <v>177</v>
      </c>
      <c r="C50" s="73">
        <v>992</v>
      </c>
      <c r="D50" s="74" t="s">
        <v>104</v>
      </c>
      <c r="E50" s="74" t="s">
        <v>111</v>
      </c>
      <c r="F50" s="106" t="s">
        <v>178</v>
      </c>
      <c r="G50" s="74"/>
      <c r="H50" s="75">
        <f>H51+H55</f>
        <v>4609321</v>
      </c>
      <c r="I50" s="71"/>
      <c r="J50" s="71"/>
    </row>
    <row r="51" spans="1:10" s="45" customFormat="1" ht="35.25" customHeight="1">
      <c r="A51" s="79"/>
      <c r="B51" s="73" t="s">
        <v>173</v>
      </c>
      <c r="C51" s="73">
        <v>992</v>
      </c>
      <c r="D51" s="74" t="s">
        <v>104</v>
      </c>
      <c r="E51" s="74" t="s">
        <v>111</v>
      </c>
      <c r="F51" s="106" t="s">
        <v>179</v>
      </c>
      <c r="G51" s="74"/>
      <c r="H51" s="75">
        <f>H52+H53+H54</f>
        <v>4605521</v>
      </c>
      <c r="I51" s="71"/>
      <c r="J51" s="71"/>
    </row>
    <row r="52" spans="1:10" s="45" customFormat="1" ht="127.5" customHeight="1">
      <c r="A52" s="79"/>
      <c r="B52" s="73" t="s">
        <v>175</v>
      </c>
      <c r="C52" s="73">
        <v>992</v>
      </c>
      <c r="D52" s="74" t="s">
        <v>104</v>
      </c>
      <c r="E52" s="74" t="s">
        <v>111</v>
      </c>
      <c r="F52" s="106" t="s">
        <v>179</v>
      </c>
      <c r="G52" s="74" t="s">
        <v>176</v>
      </c>
      <c r="H52" s="75">
        <f>3623161+597637+80000</f>
        <v>4300798</v>
      </c>
      <c r="I52" s="71"/>
      <c r="J52" s="71"/>
    </row>
    <row r="53" spans="1:10" s="45" customFormat="1" ht="56.25" customHeight="1">
      <c r="A53" s="79"/>
      <c r="B53" s="73" t="s">
        <v>117</v>
      </c>
      <c r="C53" s="73">
        <v>992</v>
      </c>
      <c r="D53" s="74" t="s">
        <v>104</v>
      </c>
      <c r="E53" s="74" t="s">
        <v>111</v>
      </c>
      <c r="F53" s="106" t="s">
        <v>179</v>
      </c>
      <c r="G53" s="74" t="s">
        <v>180</v>
      </c>
      <c r="H53" s="75">
        <f>349723-80000</f>
        <v>269723</v>
      </c>
      <c r="I53" s="71"/>
      <c r="J53" s="71"/>
    </row>
    <row r="54" spans="1:10" s="45" customFormat="1" ht="15" customHeight="1">
      <c r="A54" s="79"/>
      <c r="B54" s="73" t="s">
        <v>181</v>
      </c>
      <c r="C54" s="73">
        <v>992</v>
      </c>
      <c r="D54" s="74" t="s">
        <v>104</v>
      </c>
      <c r="E54" s="74" t="s">
        <v>111</v>
      </c>
      <c r="F54" s="106" t="s">
        <v>179</v>
      </c>
      <c r="G54" s="74" t="s">
        <v>182</v>
      </c>
      <c r="H54" s="75">
        <f>50000-1700-13300</f>
        <v>35000</v>
      </c>
      <c r="I54" s="71"/>
      <c r="J54" s="71"/>
    </row>
    <row r="55" spans="1:10" s="45" customFormat="1" ht="90" customHeight="1">
      <c r="A55" s="79"/>
      <c r="B55" s="73" t="s">
        <v>185</v>
      </c>
      <c r="C55" s="73">
        <v>992</v>
      </c>
      <c r="D55" s="74" t="s">
        <v>104</v>
      </c>
      <c r="E55" s="74" t="s">
        <v>111</v>
      </c>
      <c r="F55" s="106" t="s">
        <v>186</v>
      </c>
      <c r="G55" s="74"/>
      <c r="H55" s="75">
        <f>H56</f>
        <v>3800</v>
      </c>
      <c r="I55" s="71"/>
      <c r="J55" s="71"/>
    </row>
    <row r="56" spans="1:10" s="45" customFormat="1" ht="53.25" customHeight="1">
      <c r="A56" s="79"/>
      <c r="B56" s="73" t="s">
        <v>191</v>
      </c>
      <c r="C56" s="73">
        <v>992</v>
      </c>
      <c r="D56" s="74" t="s">
        <v>104</v>
      </c>
      <c r="E56" s="74" t="s">
        <v>111</v>
      </c>
      <c r="F56" s="106" t="s">
        <v>186</v>
      </c>
      <c r="G56" s="74" t="s">
        <v>180</v>
      </c>
      <c r="H56" s="75">
        <v>3800</v>
      </c>
      <c r="I56" s="71"/>
      <c r="J56" s="71"/>
    </row>
    <row r="57" spans="1:10" s="45" customFormat="1" ht="86.25" customHeight="1" hidden="1">
      <c r="A57" s="79"/>
      <c r="B57" s="73" t="s">
        <v>112</v>
      </c>
      <c r="C57" s="73">
        <v>992</v>
      </c>
      <c r="D57" s="74" t="s">
        <v>104</v>
      </c>
      <c r="E57" s="74" t="s">
        <v>113</v>
      </c>
      <c r="F57" s="106"/>
      <c r="G57" s="74"/>
      <c r="H57" s="75">
        <f>H58</f>
        <v>0</v>
      </c>
      <c r="I57" s="71"/>
      <c r="J57" s="71"/>
    </row>
    <row r="58" spans="1:10" s="45" customFormat="1" ht="50.25" customHeight="1" hidden="1">
      <c r="A58" s="79"/>
      <c r="B58" s="73" t="s">
        <v>291</v>
      </c>
      <c r="C58" s="73">
        <v>992</v>
      </c>
      <c r="D58" s="74" t="s">
        <v>104</v>
      </c>
      <c r="E58" s="74" t="s">
        <v>113</v>
      </c>
      <c r="F58" s="106" t="s">
        <v>292</v>
      </c>
      <c r="G58" s="74"/>
      <c r="H58" s="75">
        <f>H59</f>
        <v>0</v>
      </c>
      <c r="I58" s="71"/>
      <c r="J58" s="71"/>
    </row>
    <row r="59" spans="1:10" s="45" customFormat="1" ht="33" customHeight="1" hidden="1">
      <c r="A59" s="79"/>
      <c r="B59" s="73" t="s">
        <v>293</v>
      </c>
      <c r="C59" s="73">
        <v>992</v>
      </c>
      <c r="D59" s="74" t="s">
        <v>104</v>
      </c>
      <c r="E59" s="74" t="s">
        <v>113</v>
      </c>
      <c r="F59" s="106" t="s">
        <v>294</v>
      </c>
      <c r="G59" s="74"/>
      <c r="H59" s="75">
        <f>H60</f>
        <v>0</v>
      </c>
      <c r="I59" s="71"/>
      <c r="J59" s="71"/>
    </row>
    <row r="60" spans="1:10" s="45" customFormat="1" ht="15" customHeight="1" hidden="1">
      <c r="A60" s="79"/>
      <c r="B60" s="73" t="s">
        <v>295</v>
      </c>
      <c r="C60" s="73">
        <v>992</v>
      </c>
      <c r="D60" s="74" t="s">
        <v>104</v>
      </c>
      <c r="E60" s="74" t="s">
        <v>113</v>
      </c>
      <c r="F60" s="106" t="s">
        <v>294</v>
      </c>
      <c r="G60" s="74" t="s">
        <v>296</v>
      </c>
      <c r="H60" s="75">
        <v>0</v>
      </c>
      <c r="I60" s="71"/>
      <c r="J60" s="71"/>
    </row>
    <row r="61" spans="1:10" s="45" customFormat="1" ht="21.75" customHeight="1" hidden="1">
      <c r="A61" s="72"/>
      <c r="B61" s="78" t="s">
        <v>118</v>
      </c>
      <c r="C61" s="73">
        <v>992</v>
      </c>
      <c r="D61" s="74" t="s">
        <v>104</v>
      </c>
      <c r="E61" s="74" t="s">
        <v>119</v>
      </c>
      <c r="F61" s="74"/>
      <c r="G61" s="74"/>
      <c r="H61" s="75">
        <f>H62</f>
        <v>0</v>
      </c>
      <c r="I61" s="76"/>
      <c r="J61" s="76"/>
    </row>
    <row r="62" spans="1:10" s="45" customFormat="1" ht="23.25" customHeight="1" hidden="1">
      <c r="A62" s="79"/>
      <c r="B62" s="73" t="s">
        <v>291</v>
      </c>
      <c r="C62" s="73">
        <v>992</v>
      </c>
      <c r="D62" s="74" t="s">
        <v>104</v>
      </c>
      <c r="E62" s="74" t="s">
        <v>119</v>
      </c>
      <c r="F62" s="106" t="s">
        <v>292</v>
      </c>
      <c r="G62" s="74"/>
      <c r="H62" s="75">
        <f>H63</f>
        <v>0</v>
      </c>
      <c r="I62" s="71"/>
      <c r="J62" s="71"/>
    </row>
    <row r="63" spans="1:10" s="45" customFormat="1" ht="27.75" customHeight="1" hidden="1">
      <c r="A63" s="79"/>
      <c r="B63" s="73" t="s">
        <v>316</v>
      </c>
      <c r="C63" s="73">
        <v>992</v>
      </c>
      <c r="D63" s="74" t="s">
        <v>104</v>
      </c>
      <c r="E63" s="74" t="s">
        <v>119</v>
      </c>
      <c r="F63" s="106" t="s">
        <v>317</v>
      </c>
      <c r="G63" s="74"/>
      <c r="H63" s="75">
        <f>H64</f>
        <v>0</v>
      </c>
      <c r="I63" s="71"/>
      <c r="J63" s="71"/>
    </row>
    <row r="64" spans="1:10" s="45" customFormat="1" ht="24" customHeight="1" hidden="1">
      <c r="A64" s="79"/>
      <c r="B64" s="73" t="s">
        <v>318</v>
      </c>
      <c r="C64" s="73">
        <v>992</v>
      </c>
      <c r="D64" s="74" t="s">
        <v>104</v>
      </c>
      <c r="E64" s="74" t="s">
        <v>119</v>
      </c>
      <c r="F64" s="106" t="s">
        <v>319</v>
      </c>
      <c r="G64" s="74"/>
      <c r="H64" s="75">
        <f>H65</f>
        <v>0</v>
      </c>
      <c r="I64" s="71"/>
      <c r="J64" s="71"/>
    </row>
    <row r="65" spans="1:10" s="45" customFormat="1" ht="24" customHeight="1" hidden="1">
      <c r="A65" s="79"/>
      <c r="B65" s="73" t="s">
        <v>181</v>
      </c>
      <c r="C65" s="73">
        <v>992</v>
      </c>
      <c r="D65" s="74" t="s">
        <v>104</v>
      </c>
      <c r="E65" s="74" t="s">
        <v>119</v>
      </c>
      <c r="F65" s="106" t="s">
        <v>319</v>
      </c>
      <c r="G65" s="74" t="s">
        <v>182</v>
      </c>
      <c r="H65" s="75"/>
      <c r="I65" s="71"/>
      <c r="J65" s="71"/>
    </row>
    <row r="66" spans="1:10" s="45" customFormat="1" ht="15" customHeight="1">
      <c r="A66" s="72"/>
      <c r="B66" s="73" t="s">
        <v>120</v>
      </c>
      <c r="C66" s="73">
        <v>992</v>
      </c>
      <c r="D66" s="74" t="s">
        <v>104</v>
      </c>
      <c r="E66" s="74" t="s">
        <v>121</v>
      </c>
      <c r="F66" s="74"/>
      <c r="G66" s="74"/>
      <c r="H66" s="75">
        <f>H67</f>
        <v>5000</v>
      </c>
      <c r="I66" s="76"/>
      <c r="J66" s="76"/>
    </row>
    <row r="67" spans="1:10" s="45" customFormat="1" ht="52.5" customHeight="1">
      <c r="A67" s="79"/>
      <c r="B67" s="73" t="s">
        <v>291</v>
      </c>
      <c r="C67" s="73">
        <v>992</v>
      </c>
      <c r="D67" s="74" t="s">
        <v>104</v>
      </c>
      <c r="E67" s="74" t="s">
        <v>121</v>
      </c>
      <c r="F67" s="106" t="s">
        <v>292</v>
      </c>
      <c r="G67" s="74"/>
      <c r="H67" s="75">
        <f>H68</f>
        <v>5000</v>
      </c>
      <c r="I67" s="71"/>
      <c r="J67" s="71"/>
    </row>
    <row r="68" spans="1:10" s="45" customFormat="1" ht="33.75" customHeight="1">
      <c r="A68" s="79"/>
      <c r="B68" s="73" t="s">
        <v>309</v>
      </c>
      <c r="C68" s="73">
        <v>992</v>
      </c>
      <c r="D68" s="74" t="s">
        <v>104</v>
      </c>
      <c r="E68" s="74" t="s">
        <v>121</v>
      </c>
      <c r="F68" s="106" t="s">
        <v>310</v>
      </c>
      <c r="G68" s="74"/>
      <c r="H68" s="75">
        <f>H69</f>
        <v>5000</v>
      </c>
      <c r="I68" s="71"/>
      <c r="J68" s="71"/>
    </row>
    <row r="69" spans="1:10" s="45" customFormat="1" ht="15" customHeight="1">
      <c r="A69" s="79"/>
      <c r="B69" s="73" t="s">
        <v>311</v>
      </c>
      <c r="C69" s="73">
        <v>992</v>
      </c>
      <c r="D69" s="74" t="s">
        <v>104</v>
      </c>
      <c r="E69" s="74" t="s">
        <v>121</v>
      </c>
      <c r="F69" s="106" t="s">
        <v>312</v>
      </c>
      <c r="G69" s="74"/>
      <c r="H69" s="75">
        <f>H70</f>
        <v>5000</v>
      </c>
      <c r="I69" s="71"/>
      <c r="J69" s="71"/>
    </row>
    <row r="70" spans="1:10" s="45" customFormat="1" ht="15" customHeight="1">
      <c r="A70" s="79"/>
      <c r="B70" s="73" t="s">
        <v>181</v>
      </c>
      <c r="C70" s="73">
        <v>992</v>
      </c>
      <c r="D70" s="74" t="s">
        <v>104</v>
      </c>
      <c r="E70" s="74" t="s">
        <v>121</v>
      </c>
      <c r="F70" s="106" t="s">
        <v>312</v>
      </c>
      <c r="G70" s="74" t="s">
        <v>182</v>
      </c>
      <c r="H70" s="75">
        <v>5000</v>
      </c>
      <c r="I70" s="71"/>
      <c r="J70" s="71"/>
    </row>
    <row r="71" spans="1:10" s="45" customFormat="1" ht="33.75" customHeight="1">
      <c r="A71" s="72"/>
      <c r="B71" s="73" t="s">
        <v>122</v>
      </c>
      <c r="C71" s="73">
        <v>992</v>
      </c>
      <c r="D71" s="74" t="s">
        <v>104</v>
      </c>
      <c r="E71" s="74" t="s">
        <v>123</v>
      </c>
      <c r="F71" s="74"/>
      <c r="G71" s="74"/>
      <c r="H71" s="75">
        <f>H72+H91+H79+H85+H88</f>
        <v>3495735</v>
      </c>
      <c r="I71" s="76"/>
      <c r="J71" s="76"/>
    </row>
    <row r="72" spans="1:10" s="45" customFormat="1" ht="51" customHeight="1">
      <c r="A72" s="72"/>
      <c r="B72" s="73" t="s">
        <v>409</v>
      </c>
      <c r="C72" s="73">
        <v>992</v>
      </c>
      <c r="D72" s="74" t="s">
        <v>104</v>
      </c>
      <c r="E72" s="74" t="s">
        <v>123</v>
      </c>
      <c r="F72" s="106" t="s">
        <v>188</v>
      </c>
      <c r="G72" s="74"/>
      <c r="H72" s="75">
        <f>H73+H76</f>
        <v>247100</v>
      </c>
      <c r="I72" s="76"/>
      <c r="J72" s="76"/>
    </row>
    <row r="73" spans="1:10" s="45" customFormat="1" ht="36" customHeight="1">
      <c r="A73" s="72"/>
      <c r="B73" s="73" t="s">
        <v>205</v>
      </c>
      <c r="C73" s="73">
        <v>992</v>
      </c>
      <c r="D73" s="74" t="s">
        <v>104</v>
      </c>
      <c r="E73" s="74" t="s">
        <v>123</v>
      </c>
      <c r="F73" s="106" t="s">
        <v>206</v>
      </c>
      <c r="G73" s="74"/>
      <c r="H73" s="75">
        <f>H74</f>
        <v>107100</v>
      </c>
      <c r="I73" s="76"/>
      <c r="J73" s="76"/>
    </row>
    <row r="74" spans="1:10" s="45" customFormat="1" ht="33.75" customHeight="1">
      <c r="A74" s="79"/>
      <c r="B74" s="73" t="s">
        <v>205</v>
      </c>
      <c r="C74" s="73">
        <v>992</v>
      </c>
      <c r="D74" s="74" t="s">
        <v>104</v>
      </c>
      <c r="E74" s="74" t="s">
        <v>123</v>
      </c>
      <c r="F74" s="106" t="s">
        <v>399</v>
      </c>
      <c r="G74" s="74"/>
      <c r="H74" s="75">
        <f>H75</f>
        <v>107100</v>
      </c>
      <c r="I74" s="71"/>
      <c r="J74" s="71"/>
    </row>
    <row r="75" spans="1:10" s="45" customFormat="1" ht="36" customHeight="1">
      <c r="A75" s="79"/>
      <c r="B75" s="73" t="s">
        <v>214</v>
      </c>
      <c r="C75" s="73">
        <v>992</v>
      </c>
      <c r="D75" s="74" t="s">
        <v>104</v>
      </c>
      <c r="E75" s="74" t="s">
        <v>123</v>
      </c>
      <c r="F75" s="106" t="s">
        <v>399</v>
      </c>
      <c r="G75" s="74" t="s">
        <v>215</v>
      </c>
      <c r="H75" s="75">
        <f>50400+56700</f>
        <v>107100</v>
      </c>
      <c r="I75" s="71"/>
      <c r="J75" s="71"/>
    </row>
    <row r="76" spans="1:10" s="45" customFormat="1" ht="90" customHeight="1">
      <c r="A76" s="79"/>
      <c r="B76" s="73" t="s">
        <v>402</v>
      </c>
      <c r="C76" s="73">
        <v>992</v>
      </c>
      <c r="D76" s="74" t="s">
        <v>104</v>
      </c>
      <c r="E76" s="74" t="s">
        <v>123</v>
      </c>
      <c r="F76" s="106" t="s">
        <v>395</v>
      </c>
      <c r="G76" s="74"/>
      <c r="H76" s="75">
        <f>H77</f>
        <v>140000</v>
      </c>
      <c r="I76" s="71"/>
      <c r="J76" s="71"/>
    </row>
    <row r="77" spans="1:10" s="45" customFormat="1" ht="89.25" customHeight="1">
      <c r="A77" s="79"/>
      <c r="B77" s="73" t="s">
        <v>454</v>
      </c>
      <c r="C77" s="73">
        <v>992</v>
      </c>
      <c r="D77" s="74" t="s">
        <v>104</v>
      </c>
      <c r="E77" s="74" t="s">
        <v>123</v>
      </c>
      <c r="F77" s="106" t="s">
        <v>396</v>
      </c>
      <c r="G77" s="74"/>
      <c r="H77" s="75">
        <f>H78</f>
        <v>140000</v>
      </c>
      <c r="I77" s="71"/>
      <c r="J77" s="71"/>
    </row>
    <row r="78" spans="1:10" s="45" customFormat="1" ht="54" customHeight="1">
      <c r="A78" s="79"/>
      <c r="B78" s="73" t="s">
        <v>191</v>
      </c>
      <c r="C78" s="73">
        <v>992</v>
      </c>
      <c r="D78" s="74" t="s">
        <v>104</v>
      </c>
      <c r="E78" s="74" t="s">
        <v>123</v>
      </c>
      <c r="F78" s="106" t="s">
        <v>396</v>
      </c>
      <c r="G78" s="74" t="s">
        <v>180</v>
      </c>
      <c r="H78" s="75">
        <f>70000+70000</f>
        <v>140000</v>
      </c>
      <c r="I78" s="71"/>
      <c r="J78" s="71"/>
    </row>
    <row r="79" spans="1:10" s="45" customFormat="1" ht="52.5" customHeight="1">
      <c r="A79" s="79"/>
      <c r="B79" s="73" t="s">
        <v>449</v>
      </c>
      <c r="C79" s="73">
        <v>992</v>
      </c>
      <c r="D79" s="74" t="s">
        <v>104</v>
      </c>
      <c r="E79" s="74" t="s">
        <v>123</v>
      </c>
      <c r="F79" s="106" t="s">
        <v>443</v>
      </c>
      <c r="G79" s="74"/>
      <c r="H79" s="75">
        <f>H80</f>
        <v>1832871</v>
      </c>
      <c r="I79" s="71"/>
      <c r="J79" s="71"/>
    </row>
    <row r="80" spans="1:10" s="45" customFormat="1" ht="36.75" customHeight="1">
      <c r="A80" s="79"/>
      <c r="B80" s="73" t="s">
        <v>445</v>
      </c>
      <c r="C80" s="73">
        <v>992</v>
      </c>
      <c r="D80" s="74" t="s">
        <v>104</v>
      </c>
      <c r="E80" s="74" t="s">
        <v>123</v>
      </c>
      <c r="F80" s="106" t="s">
        <v>444</v>
      </c>
      <c r="G80" s="74"/>
      <c r="H80" s="75">
        <f>H81</f>
        <v>1832871</v>
      </c>
      <c r="I80" s="71"/>
      <c r="J80" s="71"/>
    </row>
    <row r="81" spans="1:10" s="45" customFormat="1" ht="54.75" customHeight="1">
      <c r="A81" s="79"/>
      <c r="B81" s="73" t="s">
        <v>233</v>
      </c>
      <c r="C81" s="73">
        <v>992</v>
      </c>
      <c r="D81" s="74" t="s">
        <v>104</v>
      </c>
      <c r="E81" s="74" t="s">
        <v>123</v>
      </c>
      <c r="F81" s="106" t="s">
        <v>446</v>
      </c>
      <c r="G81" s="74"/>
      <c r="H81" s="75">
        <f>H82+H83+H84</f>
        <v>1832871</v>
      </c>
      <c r="I81" s="71"/>
      <c r="J81" s="71"/>
    </row>
    <row r="82" spans="1:10" s="45" customFormat="1" ht="126" customHeight="1">
      <c r="A82" s="79"/>
      <c r="B82" s="73" t="s">
        <v>175</v>
      </c>
      <c r="C82" s="73">
        <v>992</v>
      </c>
      <c r="D82" s="74" t="s">
        <v>104</v>
      </c>
      <c r="E82" s="74" t="s">
        <v>123</v>
      </c>
      <c r="F82" s="106" t="s">
        <v>446</v>
      </c>
      <c r="G82" s="74" t="s">
        <v>176</v>
      </c>
      <c r="H82" s="75">
        <v>1675023</v>
      </c>
      <c r="I82" s="71"/>
      <c r="J82" s="71"/>
    </row>
    <row r="83" spans="1:10" s="45" customFormat="1" ht="53.25" customHeight="1">
      <c r="A83" s="79"/>
      <c r="B83" s="73" t="s">
        <v>191</v>
      </c>
      <c r="C83" s="73">
        <v>992</v>
      </c>
      <c r="D83" s="74" t="s">
        <v>104</v>
      </c>
      <c r="E83" s="74" t="s">
        <v>123</v>
      </c>
      <c r="F83" s="106" t="s">
        <v>446</v>
      </c>
      <c r="G83" s="74" t="s">
        <v>180</v>
      </c>
      <c r="H83" s="75">
        <f>425848+300000-130000-450000</f>
        <v>145848</v>
      </c>
      <c r="I83" s="71"/>
      <c r="J83" s="71"/>
    </row>
    <row r="84" spans="1:10" s="45" customFormat="1" ht="20.25" customHeight="1">
      <c r="A84" s="79"/>
      <c r="B84" s="73" t="s">
        <v>181</v>
      </c>
      <c r="C84" s="73">
        <v>992</v>
      </c>
      <c r="D84" s="74" t="s">
        <v>104</v>
      </c>
      <c r="E84" s="74" t="s">
        <v>123</v>
      </c>
      <c r="F84" s="106" t="s">
        <v>446</v>
      </c>
      <c r="G84" s="74" t="s">
        <v>182</v>
      </c>
      <c r="H84" s="75">
        <v>12000</v>
      </c>
      <c r="I84" s="71"/>
      <c r="J84" s="71"/>
    </row>
    <row r="85" spans="1:10" s="45" customFormat="1" ht="50.25" customHeight="1">
      <c r="A85" s="79"/>
      <c r="B85" s="73" t="s">
        <v>458</v>
      </c>
      <c r="C85" s="73">
        <v>992</v>
      </c>
      <c r="D85" s="74" t="s">
        <v>104</v>
      </c>
      <c r="E85" s="74" t="s">
        <v>123</v>
      </c>
      <c r="F85" s="106" t="s">
        <v>211</v>
      </c>
      <c r="G85" s="74"/>
      <c r="H85" s="75">
        <f>H86</f>
        <v>130000</v>
      </c>
      <c r="I85" s="71"/>
      <c r="J85" s="71"/>
    </row>
    <row r="86" spans="1:10" s="45" customFormat="1" ht="17.25" customHeight="1">
      <c r="A86" s="79"/>
      <c r="B86" s="73" t="s">
        <v>459</v>
      </c>
      <c r="C86" s="73">
        <v>992</v>
      </c>
      <c r="D86" s="74" t="s">
        <v>104</v>
      </c>
      <c r="E86" s="74" t="s">
        <v>123</v>
      </c>
      <c r="F86" s="106" t="s">
        <v>460</v>
      </c>
      <c r="G86" s="74"/>
      <c r="H86" s="75">
        <f>H87</f>
        <v>130000</v>
      </c>
      <c r="I86" s="71"/>
      <c r="J86" s="71"/>
    </row>
    <row r="87" spans="1:10" s="45" customFormat="1" ht="48.75" customHeight="1">
      <c r="A87" s="79"/>
      <c r="B87" s="73" t="s">
        <v>191</v>
      </c>
      <c r="C87" s="73">
        <v>992</v>
      </c>
      <c r="D87" s="74" t="s">
        <v>104</v>
      </c>
      <c r="E87" s="74" t="s">
        <v>123</v>
      </c>
      <c r="F87" s="106" t="s">
        <v>460</v>
      </c>
      <c r="G87" s="74" t="s">
        <v>180</v>
      </c>
      <c r="H87" s="75">
        <v>130000</v>
      </c>
      <c r="I87" s="71"/>
      <c r="J87" s="71"/>
    </row>
    <row r="88" spans="1:10" s="45" customFormat="1" ht="32.25" customHeight="1">
      <c r="A88" s="79"/>
      <c r="B88" s="73" t="s">
        <v>461</v>
      </c>
      <c r="C88" s="73">
        <v>992</v>
      </c>
      <c r="D88" s="74" t="s">
        <v>104</v>
      </c>
      <c r="E88" s="74" t="s">
        <v>123</v>
      </c>
      <c r="F88" s="106" t="s">
        <v>463</v>
      </c>
      <c r="G88" s="74"/>
      <c r="H88" s="75">
        <f>H89</f>
        <v>568592</v>
      </c>
      <c r="I88" s="71"/>
      <c r="J88" s="71"/>
    </row>
    <row r="89" spans="1:10" s="45" customFormat="1" ht="30.75" customHeight="1">
      <c r="A89" s="79"/>
      <c r="B89" s="73" t="s">
        <v>461</v>
      </c>
      <c r="C89" s="73">
        <v>992</v>
      </c>
      <c r="D89" s="74" t="s">
        <v>104</v>
      </c>
      <c r="E89" s="74" t="s">
        <v>123</v>
      </c>
      <c r="F89" s="106" t="s">
        <v>462</v>
      </c>
      <c r="G89" s="74"/>
      <c r="H89" s="75">
        <f>H90</f>
        <v>568592</v>
      </c>
      <c r="I89" s="71"/>
      <c r="J89" s="71"/>
    </row>
    <row r="90" spans="1:10" s="45" customFormat="1" ht="48.75" customHeight="1">
      <c r="A90" s="79"/>
      <c r="B90" s="73" t="s">
        <v>191</v>
      </c>
      <c r="C90" s="73">
        <v>992</v>
      </c>
      <c r="D90" s="74" t="s">
        <v>104</v>
      </c>
      <c r="E90" s="74" t="s">
        <v>123</v>
      </c>
      <c r="F90" s="106" t="s">
        <v>462</v>
      </c>
      <c r="G90" s="74" t="s">
        <v>180</v>
      </c>
      <c r="H90" s="75">
        <f>195000+373592</f>
        <v>568592</v>
      </c>
      <c r="I90" s="71"/>
      <c r="J90" s="71"/>
    </row>
    <row r="91" spans="1:10" s="45" customFormat="1" ht="54" customHeight="1">
      <c r="A91" s="72"/>
      <c r="B91" s="73" t="s">
        <v>291</v>
      </c>
      <c r="C91" s="73">
        <v>992</v>
      </c>
      <c r="D91" s="74" t="s">
        <v>104</v>
      </c>
      <c r="E91" s="74" t="s">
        <v>123</v>
      </c>
      <c r="F91" s="106" t="s">
        <v>292</v>
      </c>
      <c r="G91" s="74"/>
      <c r="H91" s="75">
        <f>H92+H95+H102</f>
        <v>717172</v>
      </c>
      <c r="I91" s="76"/>
      <c r="J91" s="76"/>
    </row>
    <row r="92" spans="1:10" s="45" customFormat="1" ht="90.75" customHeight="1">
      <c r="A92" s="79"/>
      <c r="B92" s="73" t="s">
        <v>297</v>
      </c>
      <c r="C92" s="73">
        <v>992</v>
      </c>
      <c r="D92" s="74" t="s">
        <v>104</v>
      </c>
      <c r="E92" s="74" t="s">
        <v>123</v>
      </c>
      <c r="F92" s="106" t="s">
        <v>298</v>
      </c>
      <c r="G92" s="74"/>
      <c r="H92" s="75">
        <f>H93+H94</f>
        <v>470000</v>
      </c>
      <c r="I92" s="71"/>
      <c r="J92" s="71"/>
    </row>
    <row r="93" spans="1:10" s="45" customFormat="1" ht="54" customHeight="1">
      <c r="A93" s="79"/>
      <c r="B93" s="73" t="s">
        <v>191</v>
      </c>
      <c r="C93" s="73">
        <v>992</v>
      </c>
      <c r="D93" s="74" t="s">
        <v>104</v>
      </c>
      <c r="E93" s="74" t="s">
        <v>123</v>
      </c>
      <c r="F93" s="106" t="s">
        <v>298</v>
      </c>
      <c r="G93" s="74" t="s">
        <v>180</v>
      </c>
      <c r="H93" s="75">
        <f>70000+150000</f>
        <v>220000</v>
      </c>
      <c r="I93" s="71"/>
      <c r="J93" s="71"/>
    </row>
    <row r="94" spans="1:10" s="45" customFormat="1" ht="18" customHeight="1">
      <c r="A94" s="79"/>
      <c r="B94" s="73" t="s">
        <v>181</v>
      </c>
      <c r="C94" s="73">
        <v>992</v>
      </c>
      <c r="D94" s="74" t="s">
        <v>104</v>
      </c>
      <c r="E94" s="74" t="s">
        <v>123</v>
      </c>
      <c r="F94" s="106" t="s">
        <v>298</v>
      </c>
      <c r="G94" s="74" t="s">
        <v>182</v>
      </c>
      <c r="H94" s="75">
        <v>250000</v>
      </c>
      <c r="I94" s="71"/>
      <c r="J94" s="71"/>
    </row>
    <row r="95" spans="1:10" s="45" customFormat="1" ht="54" customHeight="1">
      <c r="A95" s="72"/>
      <c r="B95" s="73" t="s">
        <v>299</v>
      </c>
      <c r="C95" s="73">
        <v>992</v>
      </c>
      <c r="D95" s="74" t="s">
        <v>104</v>
      </c>
      <c r="E95" s="74" t="s">
        <v>123</v>
      </c>
      <c r="F95" s="106" t="s">
        <v>300</v>
      </c>
      <c r="G95" s="74"/>
      <c r="H95" s="75">
        <f>H96+H101</f>
        <v>244172</v>
      </c>
      <c r="I95" s="76"/>
      <c r="J95" s="76"/>
    </row>
    <row r="96" spans="1:10" s="45" customFormat="1" ht="57" customHeight="1" hidden="1">
      <c r="A96" s="72"/>
      <c r="B96" s="73" t="s">
        <v>191</v>
      </c>
      <c r="C96" s="73">
        <v>992</v>
      </c>
      <c r="D96" s="74" t="s">
        <v>104</v>
      </c>
      <c r="E96" s="74" t="s">
        <v>123</v>
      </c>
      <c r="F96" s="106" t="s">
        <v>300</v>
      </c>
      <c r="G96" s="74" t="s">
        <v>180</v>
      </c>
      <c r="H96" s="75">
        <v>0</v>
      </c>
      <c r="I96" s="76"/>
      <c r="J96" s="76"/>
    </row>
    <row r="97" spans="1:10" s="45" customFormat="1" ht="55.5" customHeight="1" hidden="1">
      <c r="A97" s="79"/>
      <c r="B97" s="73" t="s">
        <v>116</v>
      </c>
      <c r="C97" s="73">
        <v>992</v>
      </c>
      <c r="D97" s="74" t="s">
        <v>104</v>
      </c>
      <c r="E97" s="74" t="s">
        <v>123</v>
      </c>
      <c r="F97" s="74" t="s">
        <v>200</v>
      </c>
      <c r="G97" s="74"/>
      <c r="H97" s="75">
        <f>H98</f>
        <v>0</v>
      </c>
      <c r="I97" s="71"/>
      <c r="J97" s="71"/>
    </row>
    <row r="98" spans="1:10" s="45" customFormat="1" ht="55.5" customHeight="1" hidden="1">
      <c r="A98" s="79"/>
      <c r="B98" s="73" t="s">
        <v>117</v>
      </c>
      <c r="C98" s="73">
        <v>992</v>
      </c>
      <c r="D98" s="74" t="s">
        <v>104</v>
      </c>
      <c r="E98" s="74" t="s">
        <v>123</v>
      </c>
      <c r="F98" s="74" t="s">
        <v>200</v>
      </c>
      <c r="G98" s="74" t="s">
        <v>180</v>
      </c>
      <c r="H98" s="75">
        <v>0</v>
      </c>
      <c r="I98" s="71"/>
      <c r="J98" s="71"/>
    </row>
    <row r="99" spans="1:10" s="45" customFormat="1" ht="28.5" customHeight="1" hidden="1">
      <c r="A99" s="79"/>
      <c r="B99" s="73" t="s">
        <v>124</v>
      </c>
      <c r="C99" s="73">
        <v>992</v>
      </c>
      <c r="D99" s="74" t="s">
        <v>104</v>
      </c>
      <c r="E99" s="74" t="s">
        <v>125</v>
      </c>
      <c r="F99" s="74" t="s">
        <v>201</v>
      </c>
      <c r="G99" s="74" t="s">
        <v>202</v>
      </c>
      <c r="H99" s="75">
        <v>0</v>
      </c>
      <c r="I99" s="71"/>
      <c r="J99" s="71"/>
    </row>
    <row r="100" spans="1:10" s="45" customFormat="1" ht="22.5" customHeight="1" hidden="1">
      <c r="A100" s="79"/>
      <c r="B100" s="73" t="s">
        <v>181</v>
      </c>
      <c r="C100" s="73">
        <v>992</v>
      </c>
      <c r="D100" s="74" t="s">
        <v>104</v>
      </c>
      <c r="E100" s="74" t="s">
        <v>123</v>
      </c>
      <c r="F100" s="106" t="s">
        <v>301</v>
      </c>
      <c r="G100" s="74" t="s">
        <v>182</v>
      </c>
      <c r="H100" s="75">
        <v>0</v>
      </c>
      <c r="I100" s="71"/>
      <c r="J100" s="71"/>
    </row>
    <row r="101" spans="1:10" s="45" customFormat="1" ht="15.75" customHeight="1">
      <c r="A101" s="79"/>
      <c r="B101" s="73" t="s">
        <v>295</v>
      </c>
      <c r="C101" s="73">
        <v>992</v>
      </c>
      <c r="D101" s="74" t="s">
        <v>104</v>
      </c>
      <c r="E101" s="74" t="s">
        <v>123</v>
      </c>
      <c r="F101" s="106" t="s">
        <v>300</v>
      </c>
      <c r="G101" s="74" t="s">
        <v>296</v>
      </c>
      <c r="H101" s="75">
        <v>244172</v>
      </c>
      <c r="I101" s="71"/>
      <c r="J101" s="71"/>
    </row>
    <row r="102" spans="1:10" s="45" customFormat="1" ht="31.5" customHeight="1">
      <c r="A102" s="79"/>
      <c r="B102" s="73" t="s">
        <v>293</v>
      </c>
      <c r="C102" s="73">
        <v>992</v>
      </c>
      <c r="D102" s="74" t="s">
        <v>104</v>
      </c>
      <c r="E102" s="74" t="s">
        <v>123</v>
      </c>
      <c r="F102" s="106" t="s">
        <v>294</v>
      </c>
      <c r="G102" s="74"/>
      <c r="H102" s="75">
        <f>H103</f>
        <v>3000</v>
      </c>
      <c r="I102" s="71"/>
      <c r="J102" s="71"/>
    </row>
    <row r="103" spans="1:10" s="45" customFormat="1" ht="16.5" customHeight="1">
      <c r="A103" s="79"/>
      <c r="B103" s="73" t="s">
        <v>295</v>
      </c>
      <c r="C103" s="73">
        <v>992</v>
      </c>
      <c r="D103" s="74" t="s">
        <v>104</v>
      </c>
      <c r="E103" s="74" t="s">
        <v>123</v>
      </c>
      <c r="F103" s="106" t="s">
        <v>294</v>
      </c>
      <c r="G103" s="74" t="s">
        <v>296</v>
      </c>
      <c r="H103" s="75">
        <v>3000</v>
      </c>
      <c r="I103" s="71"/>
      <c r="J103" s="71"/>
    </row>
    <row r="104" spans="1:10" s="45" customFormat="1" ht="18" customHeight="1">
      <c r="A104" s="79" t="s">
        <v>126</v>
      </c>
      <c r="B104" s="68" t="s">
        <v>127</v>
      </c>
      <c r="C104" s="68">
        <v>992</v>
      </c>
      <c r="D104" s="80" t="s">
        <v>107</v>
      </c>
      <c r="E104" s="80" t="s">
        <v>105</v>
      </c>
      <c r="F104" s="80"/>
      <c r="G104" s="80"/>
      <c r="H104" s="62">
        <f>H105</f>
        <v>504097</v>
      </c>
      <c r="I104" s="71"/>
      <c r="J104" s="71"/>
    </row>
    <row r="105" spans="1:10" s="83" customFormat="1" ht="35.25" customHeight="1">
      <c r="A105" s="81"/>
      <c r="B105" s="73" t="s">
        <v>128</v>
      </c>
      <c r="C105" s="73">
        <v>992</v>
      </c>
      <c r="D105" s="74" t="s">
        <v>107</v>
      </c>
      <c r="E105" s="74" t="s">
        <v>109</v>
      </c>
      <c r="F105" s="74"/>
      <c r="G105" s="74"/>
      <c r="H105" s="75">
        <f>H107</f>
        <v>504097</v>
      </c>
      <c r="I105" s="82"/>
      <c r="J105" s="82"/>
    </row>
    <row r="106" spans="1:10" s="83" customFormat="1" ht="52.5" customHeight="1">
      <c r="A106" s="81"/>
      <c r="B106" s="73" t="s">
        <v>448</v>
      </c>
      <c r="C106" s="73">
        <v>992</v>
      </c>
      <c r="D106" s="74" t="s">
        <v>107</v>
      </c>
      <c r="E106" s="74" t="s">
        <v>109</v>
      </c>
      <c r="F106" s="106" t="s">
        <v>170</v>
      </c>
      <c r="G106" s="74"/>
      <c r="H106" s="75">
        <f>H107</f>
        <v>504097</v>
      </c>
      <c r="I106" s="82"/>
      <c r="J106" s="82"/>
    </row>
    <row r="107" spans="1:10" s="45" customFormat="1" ht="53.25" customHeight="1">
      <c r="A107" s="79"/>
      <c r="B107" s="73" t="s">
        <v>177</v>
      </c>
      <c r="C107" s="73">
        <v>992</v>
      </c>
      <c r="D107" s="74" t="s">
        <v>107</v>
      </c>
      <c r="E107" s="74" t="s">
        <v>109</v>
      </c>
      <c r="F107" s="106" t="s">
        <v>178</v>
      </c>
      <c r="G107" s="74"/>
      <c r="H107" s="75">
        <f>H108+H110</f>
        <v>504097</v>
      </c>
      <c r="I107" s="71"/>
      <c r="J107" s="71"/>
    </row>
    <row r="108" spans="1:10" s="45" customFormat="1" ht="54" customHeight="1">
      <c r="A108" s="79"/>
      <c r="B108" s="73" t="s">
        <v>183</v>
      </c>
      <c r="C108" s="73">
        <v>992</v>
      </c>
      <c r="D108" s="74" t="s">
        <v>107</v>
      </c>
      <c r="E108" s="74" t="s">
        <v>109</v>
      </c>
      <c r="F108" s="106" t="s">
        <v>184</v>
      </c>
      <c r="G108" s="74"/>
      <c r="H108" s="75">
        <f>H109</f>
        <v>246000</v>
      </c>
      <c r="I108" s="71"/>
      <c r="J108" s="71"/>
    </row>
    <row r="109" spans="1:10" s="45" customFormat="1" ht="127.5" customHeight="1">
      <c r="A109" s="79"/>
      <c r="B109" s="73" t="s">
        <v>175</v>
      </c>
      <c r="C109" s="73">
        <v>992</v>
      </c>
      <c r="D109" s="74" t="s">
        <v>107</v>
      </c>
      <c r="E109" s="74" t="s">
        <v>109</v>
      </c>
      <c r="F109" s="106" t="s">
        <v>184</v>
      </c>
      <c r="G109" s="74" t="s">
        <v>176</v>
      </c>
      <c r="H109" s="75">
        <f>247400-1400</f>
        <v>246000</v>
      </c>
      <c r="I109" s="71"/>
      <c r="J109" s="71"/>
    </row>
    <row r="110" spans="1:10" s="45" customFormat="1" ht="55.5" customHeight="1">
      <c r="A110" s="79"/>
      <c r="B110" s="73" t="s">
        <v>183</v>
      </c>
      <c r="C110" s="73">
        <v>992</v>
      </c>
      <c r="D110" s="74" t="s">
        <v>107</v>
      </c>
      <c r="E110" s="74" t="s">
        <v>109</v>
      </c>
      <c r="F110" s="106" t="s">
        <v>187</v>
      </c>
      <c r="G110" s="74"/>
      <c r="H110" s="75">
        <f>H111+H112</f>
        <v>258097</v>
      </c>
      <c r="I110" s="71"/>
      <c r="J110" s="71"/>
    </row>
    <row r="111" spans="1:10" s="45" customFormat="1" ht="127.5" customHeight="1">
      <c r="A111" s="79"/>
      <c r="B111" s="73" t="s">
        <v>175</v>
      </c>
      <c r="C111" s="73">
        <v>992</v>
      </c>
      <c r="D111" s="74" t="s">
        <v>107</v>
      </c>
      <c r="E111" s="74" t="s">
        <v>109</v>
      </c>
      <c r="F111" s="106" t="s">
        <v>187</v>
      </c>
      <c r="G111" s="74" t="s">
        <v>176</v>
      </c>
      <c r="H111" s="75">
        <f>119869+88228</f>
        <v>208097</v>
      </c>
      <c r="I111" s="71"/>
      <c r="J111" s="71"/>
    </row>
    <row r="112" spans="1:10" s="45" customFormat="1" ht="51.75" customHeight="1">
      <c r="A112" s="79"/>
      <c r="B112" s="73" t="s">
        <v>191</v>
      </c>
      <c r="C112" s="73">
        <v>992</v>
      </c>
      <c r="D112" s="74" t="s">
        <v>107</v>
      </c>
      <c r="E112" s="74" t="s">
        <v>109</v>
      </c>
      <c r="F112" s="106" t="s">
        <v>187</v>
      </c>
      <c r="G112" s="74" t="s">
        <v>180</v>
      </c>
      <c r="H112" s="75">
        <v>50000</v>
      </c>
      <c r="I112" s="71"/>
      <c r="J112" s="71"/>
    </row>
    <row r="113" spans="1:10" s="45" customFormat="1" ht="31.5" customHeight="1">
      <c r="A113" s="67" t="s">
        <v>129</v>
      </c>
      <c r="B113" s="84" t="s">
        <v>130</v>
      </c>
      <c r="C113" s="127">
        <v>992</v>
      </c>
      <c r="D113" s="70" t="s">
        <v>109</v>
      </c>
      <c r="E113" s="70" t="s">
        <v>105</v>
      </c>
      <c r="F113" s="70"/>
      <c r="G113" s="70"/>
      <c r="H113" s="85">
        <f>H121+H131</f>
        <v>323000</v>
      </c>
      <c r="I113" s="71"/>
      <c r="J113" s="71"/>
    </row>
    <row r="114" spans="1:10" s="45" customFormat="1" ht="56.25" customHeight="1" hidden="1">
      <c r="A114" s="79"/>
      <c r="B114" s="73" t="s">
        <v>131</v>
      </c>
      <c r="C114" s="73">
        <v>992</v>
      </c>
      <c r="D114" s="74" t="s">
        <v>109</v>
      </c>
      <c r="E114" s="74" t="s">
        <v>132</v>
      </c>
      <c r="F114" s="74" t="s">
        <v>323</v>
      </c>
      <c r="G114" s="80"/>
      <c r="H114" s="75"/>
      <c r="I114" s="71"/>
      <c r="J114" s="71"/>
    </row>
    <row r="115" spans="1:10" s="45" customFormat="1" ht="18" hidden="1">
      <c r="A115" s="79"/>
      <c r="B115" s="73" t="s">
        <v>131</v>
      </c>
      <c r="C115" s="73">
        <v>992</v>
      </c>
      <c r="D115" s="74" t="s">
        <v>109</v>
      </c>
      <c r="E115" s="74" t="s">
        <v>132</v>
      </c>
      <c r="F115" s="74" t="s">
        <v>323</v>
      </c>
      <c r="G115" s="74" t="s">
        <v>202</v>
      </c>
      <c r="H115" s="75"/>
      <c r="I115" s="71"/>
      <c r="J115" s="71"/>
    </row>
    <row r="116" spans="1:10" s="45" customFormat="1" ht="18" hidden="1">
      <c r="A116" s="79"/>
      <c r="B116" s="73" t="s">
        <v>131</v>
      </c>
      <c r="C116" s="73">
        <v>992</v>
      </c>
      <c r="D116" s="74" t="s">
        <v>109</v>
      </c>
      <c r="E116" s="74" t="s">
        <v>132</v>
      </c>
      <c r="F116" s="74" t="s">
        <v>323</v>
      </c>
      <c r="G116" s="74" t="s">
        <v>202</v>
      </c>
      <c r="H116" s="75">
        <v>0</v>
      </c>
      <c r="I116" s="71"/>
      <c r="J116" s="71"/>
    </row>
    <row r="117" spans="1:10" s="45" customFormat="1" ht="18" customHeight="1" hidden="1">
      <c r="A117" s="79"/>
      <c r="B117" s="68" t="s">
        <v>133</v>
      </c>
      <c r="C117" s="68">
        <v>992</v>
      </c>
      <c r="D117" s="80" t="s">
        <v>109</v>
      </c>
      <c r="E117" s="80" t="s">
        <v>134</v>
      </c>
      <c r="F117" s="80"/>
      <c r="G117" s="80"/>
      <c r="H117" s="62">
        <f>H118</f>
        <v>0</v>
      </c>
      <c r="I117" s="71"/>
      <c r="J117" s="71"/>
    </row>
    <row r="118" spans="1:10" s="45" customFormat="1" ht="35.25" customHeight="1" hidden="1">
      <c r="A118" s="79"/>
      <c r="B118" s="73" t="s">
        <v>135</v>
      </c>
      <c r="C118" s="73">
        <v>992</v>
      </c>
      <c r="D118" s="74" t="s">
        <v>109</v>
      </c>
      <c r="E118" s="74" t="s">
        <v>134</v>
      </c>
      <c r="F118" s="74" t="s">
        <v>324</v>
      </c>
      <c r="G118" s="74"/>
      <c r="H118" s="75">
        <f>H120</f>
        <v>0</v>
      </c>
      <c r="I118" s="71"/>
      <c r="J118" s="71"/>
    </row>
    <row r="119" spans="1:10" s="45" customFormat="1" ht="59.25" customHeight="1" hidden="1">
      <c r="A119" s="79"/>
      <c r="B119" s="73" t="s">
        <v>136</v>
      </c>
      <c r="C119" s="73">
        <v>992</v>
      </c>
      <c r="D119" s="74" t="s">
        <v>109</v>
      </c>
      <c r="E119" s="74" t="s">
        <v>134</v>
      </c>
      <c r="F119" s="74" t="s">
        <v>325</v>
      </c>
      <c r="G119" s="74"/>
      <c r="H119" s="75">
        <f>H120</f>
        <v>0</v>
      </c>
      <c r="I119" s="71"/>
      <c r="J119" s="71"/>
    </row>
    <row r="120" spans="1:10" s="45" customFormat="1" ht="0.75" customHeight="1">
      <c r="A120" s="79"/>
      <c r="B120" s="73" t="s">
        <v>131</v>
      </c>
      <c r="C120" s="73">
        <v>992</v>
      </c>
      <c r="D120" s="74" t="s">
        <v>109</v>
      </c>
      <c r="E120" s="74" t="s">
        <v>134</v>
      </c>
      <c r="F120" s="74" t="s">
        <v>325</v>
      </c>
      <c r="G120" s="74" t="s">
        <v>202</v>
      </c>
      <c r="H120" s="75">
        <v>0</v>
      </c>
      <c r="I120" s="71"/>
      <c r="J120" s="71"/>
    </row>
    <row r="121" spans="1:10" s="45" customFormat="1" ht="69.75" customHeight="1">
      <c r="A121" s="79"/>
      <c r="B121" s="73" t="s">
        <v>397</v>
      </c>
      <c r="C121" s="73">
        <v>992</v>
      </c>
      <c r="D121" s="74" t="s">
        <v>109</v>
      </c>
      <c r="E121" s="74" t="s">
        <v>134</v>
      </c>
      <c r="F121" s="74"/>
      <c r="G121" s="74"/>
      <c r="H121" s="75">
        <f>H122</f>
        <v>320000</v>
      </c>
      <c r="I121" s="71"/>
      <c r="J121" s="71"/>
    </row>
    <row r="122" spans="1:10" s="45" customFormat="1" ht="54" customHeight="1">
      <c r="A122" s="79"/>
      <c r="B122" s="73" t="s">
        <v>409</v>
      </c>
      <c r="C122" s="73">
        <v>992</v>
      </c>
      <c r="D122" s="74" t="s">
        <v>109</v>
      </c>
      <c r="E122" s="74" t="s">
        <v>134</v>
      </c>
      <c r="F122" s="106" t="s">
        <v>188</v>
      </c>
      <c r="G122" s="74"/>
      <c r="H122" s="75">
        <f>H123</f>
        <v>320000</v>
      </c>
      <c r="I122" s="71"/>
      <c r="J122" s="71"/>
    </row>
    <row r="123" spans="1:10" s="45" customFormat="1" ht="36" customHeight="1">
      <c r="A123" s="79"/>
      <c r="B123" s="73" t="s">
        <v>192</v>
      </c>
      <c r="C123" s="73">
        <v>992</v>
      </c>
      <c r="D123" s="74" t="s">
        <v>109</v>
      </c>
      <c r="E123" s="74" t="s">
        <v>134</v>
      </c>
      <c r="F123" s="106" t="s">
        <v>193</v>
      </c>
      <c r="G123" s="74"/>
      <c r="H123" s="75">
        <f>H124</f>
        <v>320000</v>
      </c>
      <c r="I123" s="71"/>
      <c r="J123" s="71"/>
    </row>
    <row r="124" spans="1:10" s="45" customFormat="1" ht="90" customHeight="1">
      <c r="A124" s="79"/>
      <c r="B124" s="73" t="s">
        <v>195</v>
      </c>
      <c r="C124" s="73">
        <v>992</v>
      </c>
      <c r="D124" s="74" t="s">
        <v>109</v>
      </c>
      <c r="E124" s="74" t="s">
        <v>134</v>
      </c>
      <c r="F124" s="106" t="s">
        <v>196</v>
      </c>
      <c r="G124" s="74"/>
      <c r="H124" s="75">
        <f>H125+H127</f>
        <v>320000</v>
      </c>
      <c r="I124" s="71"/>
      <c r="J124" s="71"/>
    </row>
    <row r="125" spans="1:10" s="45" customFormat="1" ht="91.5" customHeight="1">
      <c r="A125" s="79"/>
      <c r="B125" s="73" t="s">
        <v>195</v>
      </c>
      <c r="C125" s="73">
        <v>992</v>
      </c>
      <c r="D125" s="74" t="s">
        <v>109</v>
      </c>
      <c r="E125" s="74" t="s">
        <v>134</v>
      </c>
      <c r="F125" s="106" t="s">
        <v>197</v>
      </c>
      <c r="G125" s="74"/>
      <c r="H125" s="75">
        <f>H126</f>
        <v>250000</v>
      </c>
      <c r="I125" s="71"/>
      <c r="J125" s="71"/>
    </row>
    <row r="126" spans="1:10" s="45" customFormat="1" ht="54" customHeight="1">
      <c r="A126" s="79"/>
      <c r="B126" s="73" t="s">
        <v>117</v>
      </c>
      <c r="C126" s="73">
        <v>992</v>
      </c>
      <c r="D126" s="74" t="s">
        <v>109</v>
      </c>
      <c r="E126" s="74" t="s">
        <v>134</v>
      </c>
      <c r="F126" s="106" t="s">
        <v>197</v>
      </c>
      <c r="G126" s="74" t="s">
        <v>180</v>
      </c>
      <c r="H126" s="75">
        <v>250000</v>
      </c>
      <c r="I126" s="71"/>
      <c r="J126" s="71"/>
    </row>
    <row r="127" spans="1:10" s="45" customFormat="1" ht="33.75" customHeight="1">
      <c r="A127" s="79"/>
      <c r="B127" s="73" t="s">
        <v>198</v>
      </c>
      <c r="C127" s="73">
        <v>992</v>
      </c>
      <c r="D127" s="74" t="s">
        <v>109</v>
      </c>
      <c r="E127" s="74" t="s">
        <v>134</v>
      </c>
      <c r="F127" s="106" t="s">
        <v>199</v>
      </c>
      <c r="G127" s="74"/>
      <c r="H127" s="75">
        <f>H128</f>
        <v>70000</v>
      </c>
      <c r="I127" s="71"/>
      <c r="J127" s="71"/>
    </row>
    <row r="128" spans="1:10" s="45" customFormat="1" ht="54" customHeight="1">
      <c r="A128" s="79"/>
      <c r="B128" s="73" t="s">
        <v>117</v>
      </c>
      <c r="C128" s="73">
        <v>992</v>
      </c>
      <c r="D128" s="74" t="s">
        <v>109</v>
      </c>
      <c r="E128" s="74" t="s">
        <v>134</v>
      </c>
      <c r="F128" s="106" t="s">
        <v>199</v>
      </c>
      <c r="G128" s="74" t="s">
        <v>180</v>
      </c>
      <c r="H128" s="75">
        <v>70000</v>
      </c>
      <c r="I128" s="71"/>
      <c r="J128" s="71"/>
    </row>
    <row r="129" spans="1:10" s="45" customFormat="1" ht="117.75" customHeight="1" hidden="1">
      <c r="A129" s="79"/>
      <c r="B129" s="73" t="s">
        <v>212</v>
      </c>
      <c r="C129" s="73">
        <v>992</v>
      </c>
      <c r="D129" s="74" t="s">
        <v>109</v>
      </c>
      <c r="E129" s="74" t="s">
        <v>125</v>
      </c>
      <c r="F129" s="74" t="s">
        <v>213</v>
      </c>
      <c r="G129" s="74"/>
      <c r="H129" s="75">
        <f>H130</f>
        <v>0</v>
      </c>
      <c r="I129" s="71"/>
      <c r="J129" s="71"/>
    </row>
    <row r="130" spans="1:10" s="45" customFormat="1" ht="18" hidden="1">
      <c r="A130" s="79"/>
      <c r="B130" s="73" t="s">
        <v>131</v>
      </c>
      <c r="C130" s="73">
        <v>992</v>
      </c>
      <c r="D130" s="74" t="s">
        <v>109</v>
      </c>
      <c r="E130" s="74" t="s">
        <v>125</v>
      </c>
      <c r="F130" s="74" t="s">
        <v>213</v>
      </c>
      <c r="G130" s="74" t="s">
        <v>202</v>
      </c>
      <c r="H130" s="75">
        <f>5000-5000</f>
        <v>0</v>
      </c>
      <c r="I130" s="71"/>
      <c r="J130" s="71"/>
    </row>
    <row r="131" spans="1:10" s="45" customFormat="1" ht="54" customHeight="1">
      <c r="A131" s="79"/>
      <c r="B131" s="86" t="s">
        <v>137</v>
      </c>
      <c r="C131" s="73">
        <v>992</v>
      </c>
      <c r="D131" s="74" t="s">
        <v>109</v>
      </c>
      <c r="E131" s="74" t="s">
        <v>125</v>
      </c>
      <c r="F131" s="74"/>
      <c r="G131" s="74"/>
      <c r="H131" s="75">
        <f>H132</f>
        <v>3000</v>
      </c>
      <c r="I131" s="71"/>
      <c r="J131" s="71"/>
    </row>
    <row r="132" spans="1:10" s="45" customFormat="1" ht="36.75" customHeight="1">
      <c r="A132" s="79"/>
      <c r="B132" s="73" t="s">
        <v>192</v>
      </c>
      <c r="C132" s="73">
        <v>992</v>
      </c>
      <c r="D132" s="74" t="s">
        <v>109</v>
      </c>
      <c r="E132" s="74" t="s">
        <v>125</v>
      </c>
      <c r="F132" s="106" t="s">
        <v>193</v>
      </c>
      <c r="G132" s="74"/>
      <c r="H132" s="75">
        <f>H133</f>
        <v>3000</v>
      </c>
      <c r="I132" s="71"/>
      <c r="J132" s="71"/>
    </row>
    <row r="133" spans="1:10" s="45" customFormat="1" ht="93.75" customHeight="1">
      <c r="A133" s="79"/>
      <c r="B133" s="73" t="s">
        <v>194</v>
      </c>
      <c r="C133" s="73">
        <v>992</v>
      </c>
      <c r="D133" s="74" t="s">
        <v>109</v>
      </c>
      <c r="E133" s="74" t="s">
        <v>125</v>
      </c>
      <c r="F133" s="106" t="s">
        <v>400</v>
      </c>
      <c r="G133" s="74"/>
      <c r="H133" s="75">
        <f>H134</f>
        <v>3000</v>
      </c>
      <c r="I133" s="71"/>
      <c r="J133" s="71"/>
    </row>
    <row r="134" spans="1:10" s="45" customFormat="1" ht="56.25" customHeight="1">
      <c r="A134" s="79"/>
      <c r="B134" s="73" t="s">
        <v>117</v>
      </c>
      <c r="C134" s="73">
        <v>992</v>
      </c>
      <c r="D134" s="74" t="s">
        <v>109</v>
      </c>
      <c r="E134" s="74" t="s">
        <v>125</v>
      </c>
      <c r="F134" s="106" t="s">
        <v>400</v>
      </c>
      <c r="G134" s="74" t="s">
        <v>180</v>
      </c>
      <c r="H134" s="75">
        <v>3000</v>
      </c>
      <c r="I134" s="71"/>
      <c r="J134" s="71"/>
    </row>
    <row r="135" spans="1:10" s="45" customFormat="1" ht="17.25">
      <c r="A135" s="79" t="s">
        <v>138</v>
      </c>
      <c r="B135" s="68" t="s">
        <v>139</v>
      </c>
      <c r="C135" s="68">
        <v>992</v>
      </c>
      <c r="D135" s="80" t="s">
        <v>111</v>
      </c>
      <c r="E135" s="80" t="s">
        <v>105</v>
      </c>
      <c r="F135" s="80"/>
      <c r="G135" s="80"/>
      <c r="H135" s="62">
        <f>H149+H136</f>
        <v>3654550.55</v>
      </c>
      <c r="I135" s="71"/>
      <c r="J135" s="71"/>
    </row>
    <row r="136" spans="1:10" s="45" customFormat="1" ht="36.75" customHeight="1">
      <c r="A136" s="72"/>
      <c r="B136" s="73" t="s">
        <v>140</v>
      </c>
      <c r="C136" s="73">
        <v>992</v>
      </c>
      <c r="D136" s="74" t="s">
        <v>111</v>
      </c>
      <c r="E136" s="74" t="s">
        <v>132</v>
      </c>
      <c r="F136" s="74"/>
      <c r="G136" s="74"/>
      <c r="H136" s="87">
        <f>H137+H146</f>
        <v>3529550.55</v>
      </c>
      <c r="I136" s="76"/>
      <c r="J136" s="76"/>
    </row>
    <row r="137" spans="1:10" s="45" customFormat="1" ht="109.5" customHeight="1">
      <c r="A137" s="79"/>
      <c r="B137" s="9" t="s">
        <v>451</v>
      </c>
      <c r="C137" s="73">
        <v>992</v>
      </c>
      <c r="D137" s="74" t="s">
        <v>111</v>
      </c>
      <c r="E137" s="74" t="s">
        <v>132</v>
      </c>
      <c r="F137" s="106" t="s">
        <v>260</v>
      </c>
      <c r="G137" s="74"/>
      <c r="H137" s="87">
        <f>H138+H144</f>
        <v>3529550.55</v>
      </c>
      <c r="I137" s="71"/>
      <c r="J137" s="71"/>
    </row>
    <row r="138" spans="1:10" s="45" customFormat="1" ht="126.75" customHeight="1">
      <c r="A138" s="79"/>
      <c r="B138" s="73" t="s">
        <v>261</v>
      </c>
      <c r="C138" s="73">
        <v>992</v>
      </c>
      <c r="D138" s="74" t="s">
        <v>111</v>
      </c>
      <c r="E138" s="74" t="s">
        <v>132</v>
      </c>
      <c r="F138" s="106" t="s">
        <v>262</v>
      </c>
      <c r="G138" s="74"/>
      <c r="H138" s="87">
        <f>H139+H143</f>
        <v>3529550.55</v>
      </c>
      <c r="I138" s="71"/>
      <c r="J138" s="71"/>
    </row>
    <row r="139" spans="1:10" s="45" customFormat="1" ht="53.25" customHeight="1">
      <c r="A139" s="79"/>
      <c r="B139" s="73" t="s">
        <v>117</v>
      </c>
      <c r="C139" s="73">
        <v>992</v>
      </c>
      <c r="D139" s="74" t="s">
        <v>111</v>
      </c>
      <c r="E139" s="74" t="s">
        <v>132</v>
      </c>
      <c r="F139" s="106" t="s">
        <v>262</v>
      </c>
      <c r="G139" s="74" t="s">
        <v>180</v>
      </c>
      <c r="H139" s="87">
        <f>2757100+772450.55</f>
        <v>3529550.55</v>
      </c>
      <c r="I139" s="71"/>
      <c r="J139" s="71"/>
    </row>
    <row r="140" spans="1:10" s="45" customFormat="1" ht="18" customHeight="1" hidden="1">
      <c r="A140" s="79"/>
      <c r="B140" s="73" t="s">
        <v>143</v>
      </c>
      <c r="C140" s="73">
        <v>992</v>
      </c>
      <c r="D140" s="74" t="s">
        <v>111</v>
      </c>
      <c r="E140" s="74" t="s">
        <v>132</v>
      </c>
      <c r="F140" s="74" t="s">
        <v>224</v>
      </c>
      <c r="G140" s="74"/>
      <c r="H140" s="87">
        <f>H141</f>
        <v>0</v>
      </c>
      <c r="I140" s="71"/>
      <c r="J140" s="71"/>
    </row>
    <row r="141" spans="1:10" s="45" customFormat="1" ht="75" customHeight="1" hidden="1">
      <c r="A141" s="79"/>
      <c r="B141" s="128" t="s">
        <v>225</v>
      </c>
      <c r="C141" s="73">
        <v>992</v>
      </c>
      <c r="D141" s="74" t="s">
        <v>111</v>
      </c>
      <c r="E141" s="74" t="s">
        <v>132</v>
      </c>
      <c r="F141" s="74" t="s">
        <v>226</v>
      </c>
      <c r="G141" s="74"/>
      <c r="H141" s="87">
        <f>H142</f>
        <v>0</v>
      </c>
      <c r="I141" s="71"/>
      <c r="J141" s="71"/>
    </row>
    <row r="142" spans="1:10" s="45" customFormat="1" ht="18" customHeight="1" hidden="1">
      <c r="A142" s="79"/>
      <c r="B142" s="73" t="s">
        <v>131</v>
      </c>
      <c r="C142" s="73">
        <v>992</v>
      </c>
      <c r="D142" s="74" t="s">
        <v>111</v>
      </c>
      <c r="E142" s="74" t="s">
        <v>132</v>
      </c>
      <c r="F142" s="74" t="s">
        <v>226</v>
      </c>
      <c r="G142" s="74" t="s">
        <v>202</v>
      </c>
      <c r="H142" s="87">
        <v>0</v>
      </c>
      <c r="I142" s="71"/>
      <c r="J142" s="71"/>
    </row>
    <row r="143" spans="1:10" s="45" customFormat="1" ht="51" customHeight="1" hidden="1">
      <c r="A143" s="79"/>
      <c r="B143" s="73" t="s">
        <v>181</v>
      </c>
      <c r="C143" s="73">
        <v>992</v>
      </c>
      <c r="D143" s="74" t="s">
        <v>111</v>
      </c>
      <c r="E143" s="74" t="s">
        <v>132</v>
      </c>
      <c r="F143" s="106" t="s">
        <v>262</v>
      </c>
      <c r="G143" s="74" t="s">
        <v>182</v>
      </c>
      <c r="H143" s="87">
        <v>0</v>
      </c>
      <c r="I143" s="71"/>
      <c r="J143" s="71"/>
    </row>
    <row r="144" spans="1:10" s="45" customFormat="1" ht="89.25" customHeight="1" hidden="1">
      <c r="A144" s="79"/>
      <c r="B144" s="73" t="s">
        <v>271</v>
      </c>
      <c r="C144" s="73">
        <v>992</v>
      </c>
      <c r="D144" s="74" t="s">
        <v>111</v>
      </c>
      <c r="E144" s="74" t="s">
        <v>132</v>
      </c>
      <c r="F144" s="106" t="s">
        <v>272</v>
      </c>
      <c r="G144" s="74"/>
      <c r="H144" s="87">
        <f>H145</f>
        <v>0</v>
      </c>
      <c r="I144" s="71"/>
      <c r="J144" s="71"/>
    </row>
    <row r="145" spans="1:10" s="45" customFormat="1" ht="51" customHeight="1" hidden="1">
      <c r="A145" s="79"/>
      <c r="B145" s="73" t="s">
        <v>117</v>
      </c>
      <c r="C145" s="73">
        <v>992</v>
      </c>
      <c r="D145" s="74" t="s">
        <v>111</v>
      </c>
      <c r="E145" s="74" t="s">
        <v>132</v>
      </c>
      <c r="F145" s="106" t="s">
        <v>272</v>
      </c>
      <c r="G145" s="74" t="s">
        <v>180</v>
      </c>
      <c r="H145" s="75">
        <v>0</v>
      </c>
      <c r="I145" s="71"/>
      <c r="J145" s="71"/>
    </row>
    <row r="146" spans="1:10" s="45" customFormat="1" ht="51" customHeight="1" hidden="1">
      <c r="A146" s="79"/>
      <c r="B146" s="73" t="s">
        <v>291</v>
      </c>
      <c r="C146" s="73">
        <v>992</v>
      </c>
      <c r="D146" s="74" t="s">
        <v>111</v>
      </c>
      <c r="E146" s="74" t="s">
        <v>132</v>
      </c>
      <c r="F146" s="106" t="s">
        <v>292</v>
      </c>
      <c r="G146" s="74"/>
      <c r="H146" s="75">
        <f>H147</f>
        <v>0</v>
      </c>
      <c r="I146" s="71"/>
      <c r="J146" s="71"/>
    </row>
    <row r="147" spans="1:10" s="45" customFormat="1" ht="121.5" customHeight="1" hidden="1">
      <c r="A147" s="79"/>
      <c r="B147" s="73" t="s">
        <v>422</v>
      </c>
      <c r="C147" s="73">
        <v>992</v>
      </c>
      <c r="D147" s="74" t="s">
        <v>111</v>
      </c>
      <c r="E147" s="74" t="s">
        <v>132</v>
      </c>
      <c r="F147" s="106" t="s">
        <v>418</v>
      </c>
      <c r="G147" s="74"/>
      <c r="H147" s="75">
        <f>H148</f>
        <v>0</v>
      </c>
      <c r="I147" s="71"/>
      <c r="J147" s="71"/>
    </row>
    <row r="148" spans="1:10" s="45" customFormat="1" ht="51" customHeight="1" hidden="1">
      <c r="A148" s="79"/>
      <c r="B148" s="73" t="s">
        <v>117</v>
      </c>
      <c r="C148" s="73">
        <v>992</v>
      </c>
      <c r="D148" s="74" t="s">
        <v>111</v>
      </c>
      <c r="E148" s="74" t="s">
        <v>132</v>
      </c>
      <c r="F148" s="106" t="s">
        <v>418</v>
      </c>
      <c r="G148" s="74" t="s">
        <v>180</v>
      </c>
      <c r="H148" s="75">
        <v>0</v>
      </c>
      <c r="I148" s="71"/>
      <c r="J148" s="71"/>
    </row>
    <row r="149" spans="1:10" s="45" customFormat="1" ht="36" customHeight="1">
      <c r="A149" s="72"/>
      <c r="B149" s="73" t="s">
        <v>141</v>
      </c>
      <c r="C149" s="73">
        <v>992</v>
      </c>
      <c r="D149" s="74" t="s">
        <v>111</v>
      </c>
      <c r="E149" s="74" t="s">
        <v>142</v>
      </c>
      <c r="F149" s="74"/>
      <c r="G149" s="74"/>
      <c r="H149" s="75">
        <f>H150+H158</f>
        <v>125000</v>
      </c>
      <c r="I149" s="76"/>
      <c r="J149" s="76"/>
    </row>
    <row r="150" spans="1:10" s="45" customFormat="1" ht="51" customHeight="1">
      <c r="A150" s="79"/>
      <c r="B150" s="73" t="s">
        <v>409</v>
      </c>
      <c r="C150" s="73">
        <v>992</v>
      </c>
      <c r="D150" s="74" t="s">
        <v>111</v>
      </c>
      <c r="E150" s="74" t="s">
        <v>142</v>
      </c>
      <c r="F150" s="106" t="s">
        <v>188</v>
      </c>
      <c r="G150" s="74"/>
      <c r="H150" s="75">
        <f>H155</f>
        <v>5000</v>
      </c>
      <c r="I150" s="71"/>
      <c r="J150" s="71"/>
    </row>
    <row r="151" spans="1:10" s="45" customFormat="1" ht="18" hidden="1">
      <c r="A151" s="79"/>
      <c r="B151" s="73" t="s">
        <v>143</v>
      </c>
      <c r="C151" s="73">
        <v>992</v>
      </c>
      <c r="D151" s="74" t="s">
        <v>111</v>
      </c>
      <c r="E151" s="74" t="s">
        <v>142</v>
      </c>
      <c r="F151" s="74" t="s">
        <v>224</v>
      </c>
      <c r="G151" s="74"/>
      <c r="H151" s="75"/>
      <c r="I151" s="71"/>
      <c r="J151" s="71"/>
    </row>
    <row r="152" spans="1:10" s="45" customFormat="1" ht="75.75" customHeight="1" hidden="1">
      <c r="A152" s="79"/>
      <c r="B152" s="88" t="s">
        <v>144</v>
      </c>
      <c r="C152" s="73">
        <v>992</v>
      </c>
      <c r="D152" s="74" t="s">
        <v>111</v>
      </c>
      <c r="E152" s="74" t="s">
        <v>142</v>
      </c>
      <c r="F152" s="74" t="s">
        <v>326</v>
      </c>
      <c r="G152" s="74"/>
      <c r="H152" s="75"/>
      <c r="I152" s="71"/>
      <c r="J152" s="71"/>
    </row>
    <row r="153" spans="1:10" s="45" customFormat="1" ht="23.25" customHeight="1" hidden="1">
      <c r="A153" s="79"/>
      <c r="B153" s="73" t="s">
        <v>131</v>
      </c>
      <c r="C153" s="73">
        <v>992</v>
      </c>
      <c r="D153" s="74" t="s">
        <v>111</v>
      </c>
      <c r="E153" s="74" t="s">
        <v>142</v>
      </c>
      <c r="F153" s="74" t="s">
        <v>326</v>
      </c>
      <c r="G153" s="74" t="s">
        <v>202</v>
      </c>
      <c r="H153" s="75"/>
      <c r="I153" s="71"/>
      <c r="J153" s="71"/>
    </row>
    <row r="154" spans="1:10" s="45" customFormat="1" ht="56.25" customHeight="1" hidden="1">
      <c r="A154" s="79"/>
      <c r="B154" s="73" t="s">
        <v>145</v>
      </c>
      <c r="C154" s="73">
        <v>992</v>
      </c>
      <c r="D154" s="74" t="s">
        <v>111</v>
      </c>
      <c r="E154" s="74" t="s">
        <v>142</v>
      </c>
      <c r="F154" s="74" t="s">
        <v>327</v>
      </c>
      <c r="G154" s="74" t="s">
        <v>328</v>
      </c>
      <c r="H154" s="75">
        <v>0</v>
      </c>
      <c r="I154" s="71"/>
      <c r="J154" s="71"/>
    </row>
    <row r="155" spans="1:10" s="45" customFormat="1" ht="90" customHeight="1">
      <c r="A155" s="79"/>
      <c r="B155" s="9" t="s">
        <v>410</v>
      </c>
      <c r="C155" s="73">
        <v>992</v>
      </c>
      <c r="D155" s="129" t="s">
        <v>111</v>
      </c>
      <c r="E155" s="129" t="s">
        <v>142</v>
      </c>
      <c r="F155" s="88" t="s">
        <v>203</v>
      </c>
      <c r="G155" s="129"/>
      <c r="H155" s="75">
        <f>H156</f>
        <v>5000</v>
      </c>
      <c r="I155" s="71"/>
      <c r="J155" s="71"/>
    </row>
    <row r="156" spans="1:10" s="45" customFormat="1" ht="90" customHeight="1">
      <c r="A156" s="79"/>
      <c r="B156" s="9" t="s">
        <v>329</v>
      </c>
      <c r="C156" s="73">
        <v>992</v>
      </c>
      <c r="D156" s="74" t="s">
        <v>111</v>
      </c>
      <c r="E156" s="74" t="s">
        <v>142</v>
      </c>
      <c r="F156" s="106" t="s">
        <v>401</v>
      </c>
      <c r="G156" s="74"/>
      <c r="H156" s="75">
        <f>H157</f>
        <v>5000</v>
      </c>
      <c r="I156" s="71"/>
      <c r="J156" s="71"/>
    </row>
    <row r="157" spans="1:10" s="83" customFormat="1" ht="54" customHeight="1">
      <c r="A157" s="67"/>
      <c r="B157" s="73" t="s">
        <v>117</v>
      </c>
      <c r="C157" s="73">
        <v>992</v>
      </c>
      <c r="D157" s="74" t="s">
        <v>111</v>
      </c>
      <c r="E157" s="74" t="s">
        <v>142</v>
      </c>
      <c r="F157" s="106" t="s">
        <v>401</v>
      </c>
      <c r="G157" s="74" t="s">
        <v>180</v>
      </c>
      <c r="H157" s="75">
        <v>5000</v>
      </c>
      <c r="I157" s="115"/>
      <c r="J157" s="115"/>
    </row>
    <row r="158" spans="1:10" s="83" customFormat="1" ht="51.75" customHeight="1">
      <c r="A158" s="67"/>
      <c r="B158" s="73" t="s">
        <v>291</v>
      </c>
      <c r="C158" s="73">
        <v>992</v>
      </c>
      <c r="D158" s="74" t="s">
        <v>111</v>
      </c>
      <c r="E158" s="74" t="s">
        <v>142</v>
      </c>
      <c r="F158" s="106" t="s">
        <v>292</v>
      </c>
      <c r="G158" s="74"/>
      <c r="H158" s="75">
        <f>H161+H159</f>
        <v>120000</v>
      </c>
      <c r="I158" s="115"/>
      <c r="J158" s="115"/>
    </row>
    <row r="159" spans="1:10" s="83" customFormat="1" ht="36" customHeight="1" hidden="1">
      <c r="A159" s="67"/>
      <c r="B159" s="73" t="s">
        <v>293</v>
      </c>
      <c r="C159" s="73">
        <v>992</v>
      </c>
      <c r="D159" s="74" t="s">
        <v>111</v>
      </c>
      <c r="E159" s="74" t="s">
        <v>142</v>
      </c>
      <c r="F159" s="106" t="s">
        <v>294</v>
      </c>
      <c r="G159" s="74"/>
      <c r="H159" s="75">
        <f>H160</f>
        <v>0</v>
      </c>
      <c r="I159" s="115"/>
      <c r="J159" s="115"/>
    </row>
    <row r="160" spans="1:10" s="83" customFormat="1" ht="18" customHeight="1" hidden="1">
      <c r="A160" s="67"/>
      <c r="B160" s="73" t="s">
        <v>295</v>
      </c>
      <c r="C160" s="73">
        <v>992</v>
      </c>
      <c r="D160" s="74" t="s">
        <v>111</v>
      </c>
      <c r="E160" s="74" t="s">
        <v>142</v>
      </c>
      <c r="F160" s="106" t="s">
        <v>294</v>
      </c>
      <c r="G160" s="74" t="s">
        <v>296</v>
      </c>
      <c r="H160" s="75">
        <v>0</v>
      </c>
      <c r="I160" s="115"/>
      <c r="J160" s="115"/>
    </row>
    <row r="161" spans="1:10" s="83" customFormat="1" ht="53.25" customHeight="1">
      <c r="A161" s="67"/>
      <c r="B161" s="73" t="s">
        <v>452</v>
      </c>
      <c r="C161" s="73">
        <v>992</v>
      </c>
      <c r="D161" s="74" t="s">
        <v>111</v>
      </c>
      <c r="E161" s="74" t="s">
        <v>142</v>
      </c>
      <c r="F161" s="106" t="s">
        <v>313</v>
      </c>
      <c r="G161" s="74"/>
      <c r="H161" s="75">
        <f>H162+H164</f>
        <v>120000</v>
      </c>
      <c r="I161" s="115"/>
      <c r="J161" s="115"/>
    </row>
    <row r="162" spans="1:10" s="83" customFormat="1" ht="52.5" customHeight="1">
      <c r="A162" s="67"/>
      <c r="B162" s="73" t="s">
        <v>314</v>
      </c>
      <c r="C162" s="73">
        <v>992</v>
      </c>
      <c r="D162" s="74" t="s">
        <v>111</v>
      </c>
      <c r="E162" s="74" t="s">
        <v>142</v>
      </c>
      <c r="F162" s="106" t="s">
        <v>407</v>
      </c>
      <c r="G162" s="74"/>
      <c r="H162" s="75">
        <f>H163</f>
        <v>50000</v>
      </c>
      <c r="I162" s="115"/>
      <c r="J162" s="115"/>
    </row>
    <row r="163" spans="1:10" s="83" customFormat="1" ht="52.5" customHeight="1">
      <c r="A163" s="67"/>
      <c r="B163" s="73" t="s">
        <v>117</v>
      </c>
      <c r="C163" s="73">
        <v>992</v>
      </c>
      <c r="D163" s="74" t="s">
        <v>111</v>
      </c>
      <c r="E163" s="74" t="s">
        <v>142</v>
      </c>
      <c r="F163" s="106" t="s">
        <v>407</v>
      </c>
      <c r="G163" s="74" t="s">
        <v>180</v>
      </c>
      <c r="H163" s="75">
        <v>50000</v>
      </c>
      <c r="I163" s="115"/>
      <c r="J163" s="115"/>
    </row>
    <row r="164" spans="1:10" s="83" customFormat="1" ht="33" customHeight="1">
      <c r="A164" s="67"/>
      <c r="B164" s="73" t="s">
        <v>315</v>
      </c>
      <c r="C164" s="73">
        <v>992</v>
      </c>
      <c r="D164" s="74" t="s">
        <v>111</v>
      </c>
      <c r="E164" s="74" t="s">
        <v>142</v>
      </c>
      <c r="F164" s="106" t="s">
        <v>408</v>
      </c>
      <c r="G164" s="74"/>
      <c r="H164" s="75">
        <f>H165</f>
        <v>70000</v>
      </c>
      <c r="I164" s="115"/>
      <c r="J164" s="115"/>
    </row>
    <row r="165" spans="1:10" s="83" customFormat="1" ht="51" customHeight="1">
      <c r="A165" s="67"/>
      <c r="B165" s="73" t="s">
        <v>117</v>
      </c>
      <c r="C165" s="73">
        <v>992</v>
      </c>
      <c r="D165" s="74" t="s">
        <v>111</v>
      </c>
      <c r="E165" s="74" t="s">
        <v>142</v>
      </c>
      <c r="F165" s="106" t="s">
        <v>408</v>
      </c>
      <c r="G165" s="74" t="s">
        <v>180</v>
      </c>
      <c r="H165" s="75">
        <v>70000</v>
      </c>
      <c r="I165" s="115"/>
      <c r="J165" s="115"/>
    </row>
    <row r="166" spans="1:10" s="45" customFormat="1" ht="38.25" customHeight="1">
      <c r="A166" s="67" t="s">
        <v>146</v>
      </c>
      <c r="B166" s="68" t="s">
        <v>147</v>
      </c>
      <c r="C166" s="68">
        <v>992</v>
      </c>
      <c r="D166" s="80" t="s">
        <v>148</v>
      </c>
      <c r="E166" s="80" t="s">
        <v>105</v>
      </c>
      <c r="F166" s="80"/>
      <c r="G166" s="80"/>
      <c r="H166" s="62">
        <f>H167+H175+H181</f>
        <v>2186216.99</v>
      </c>
      <c r="I166" s="71"/>
      <c r="J166" s="71"/>
    </row>
    <row r="167" spans="1:10" s="45" customFormat="1" ht="17.25" customHeight="1">
      <c r="A167" s="67"/>
      <c r="B167" s="73" t="s">
        <v>149</v>
      </c>
      <c r="C167" s="73">
        <v>992</v>
      </c>
      <c r="D167" s="74" t="s">
        <v>148</v>
      </c>
      <c r="E167" s="74" t="s">
        <v>104</v>
      </c>
      <c r="F167" s="80"/>
      <c r="G167" s="80"/>
      <c r="H167" s="62">
        <f>H168</f>
        <v>51708</v>
      </c>
      <c r="I167" s="71"/>
      <c r="J167" s="71"/>
    </row>
    <row r="168" spans="1:10" s="45" customFormat="1" ht="17.25" customHeight="1">
      <c r="A168" s="67"/>
      <c r="B168" s="73" t="s">
        <v>279</v>
      </c>
      <c r="C168" s="73">
        <v>992</v>
      </c>
      <c r="D168" s="74" t="s">
        <v>148</v>
      </c>
      <c r="E168" s="74" t="s">
        <v>104</v>
      </c>
      <c r="F168" s="106" t="s">
        <v>280</v>
      </c>
      <c r="G168" s="80"/>
      <c r="H168" s="62">
        <f>H169</f>
        <v>51708</v>
      </c>
      <c r="I168" s="71"/>
      <c r="J168" s="71"/>
    </row>
    <row r="169" spans="1:10" s="45" customFormat="1" ht="32.25" customHeight="1">
      <c r="A169" s="81"/>
      <c r="B169" s="73" t="s">
        <v>281</v>
      </c>
      <c r="C169" s="73">
        <v>992</v>
      </c>
      <c r="D169" s="74" t="s">
        <v>148</v>
      </c>
      <c r="E169" s="74" t="s">
        <v>104</v>
      </c>
      <c r="F169" s="106" t="s">
        <v>282</v>
      </c>
      <c r="G169" s="74"/>
      <c r="H169" s="75">
        <f>H170</f>
        <v>51708</v>
      </c>
      <c r="I169" s="76"/>
      <c r="J169" s="76"/>
    </row>
    <row r="170" spans="1:10" s="45" customFormat="1" ht="53.25" customHeight="1">
      <c r="A170" s="81"/>
      <c r="B170" s="73" t="s">
        <v>191</v>
      </c>
      <c r="C170" s="73">
        <v>992</v>
      </c>
      <c r="D170" s="74" t="s">
        <v>148</v>
      </c>
      <c r="E170" s="74" t="s">
        <v>104</v>
      </c>
      <c r="F170" s="106" t="s">
        <v>282</v>
      </c>
      <c r="G170" s="74" t="s">
        <v>180</v>
      </c>
      <c r="H170" s="75">
        <f>25000+7000+19708</f>
        <v>51708</v>
      </c>
      <c r="I170" s="76"/>
      <c r="J170" s="76"/>
    </row>
    <row r="171" spans="1:10" s="45" customFormat="1" ht="17.25" customHeight="1" hidden="1">
      <c r="A171" s="81"/>
      <c r="B171" s="73" t="s">
        <v>150</v>
      </c>
      <c r="C171" s="73">
        <v>992</v>
      </c>
      <c r="D171" s="74" t="s">
        <v>148</v>
      </c>
      <c r="E171" s="74" t="s">
        <v>107</v>
      </c>
      <c r="F171" s="74"/>
      <c r="G171" s="74"/>
      <c r="H171" s="75">
        <f>H172</f>
        <v>0</v>
      </c>
      <c r="I171" s="76"/>
      <c r="J171" s="76"/>
    </row>
    <row r="172" spans="1:10" s="45" customFormat="1" ht="24" customHeight="1" hidden="1">
      <c r="A172" s="81"/>
      <c r="B172" s="73" t="s">
        <v>273</v>
      </c>
      <c r="C172" s="73">
        <v>992</v>
      </c>
      <c r="D172" s="74" t="s">
        <v>148</v>
      </c>
      <c r="E172" s="74" t="s">
        <v>107</v>
      </c>
      <c r="F172" s="106" t="s">
        <v>274</v>
      </c>
      <c r="G172" s="74"/>
      <c r="H172" s="75">
        <f>H173</f>
        <v>0</v>
      </c>
      <c r="I172" s="76"/>
      <c r="J172" s="76"/>
    </row>
    <row r="173" spans="1:10" s="45" customFormat="1" ht="27.75" customHeight="1" hidden="1">
      <c r="A173" s="81"/>
      <c r="B173" s="73" t="s">
        <v>275</v>
      </c>
      <c r="C173" s="73">
        <v>992</v>
      </c>
      <c r="D173" s="74" t="s">
        <v>148</v>
      </c>
      <c r="E173" s="74" t="s">
        <v>107</v>
      </c>
      <c r="F173" s="106" t="s">
        <v>276</v>
      </c>
      <c r="G173" s="74"/>
      <c r="H173" s="75">
        <v>0</v>
      </c>
      <c r="I173" s="76"/>
      <c r="J173" s="76"/>
    </row>
    <row r="174" spans="1:10" s="45" customFormat="1" ht="34.5" customHeight="1" hidden="1">
      <c r="A174" s="81"/>
      <c r="B174" s="73" t="s">
        <v>191</v>
      </c>
      <c r="C174" s="73">
        <v>992</v>
      </c>
      <c r="D174" s="74" t="s">
        <v>148</v>
      </c>
      <c r="E174" s="74" t="s">
        <v>107</v>
      </c>
      <c r="F174" s="106" t="s">
        <v>276</v>
      </c>
      <c r="G174" s="74" t="s">
        <v>180</v>
      </c>
      <c r="H174" s="75">
        <v>0</v>
      </c>
      <c r="I174" s="76"/>
      <c r="J174" s="76"/>
    </row>
    <row r="175" spans="1:10" s="45" customFormat="1" ht="18" customHeight="1">
      <c r="A175" s="81"/>
      <c r="B175" s="73" t="s">
        <v>150</v>
      </c>
      <c r="C175" s="73">
        <v>992</v>
      </c>
      <c r="D175" s="74" t="s">
        <v>148</v>
      </c>
      <c r="E175" s="74" t="s">
        <v>107</v>
      </c>
      <c r="F175" s="106"/>
      <c r="G175" s="74"/>
      <c r="H175" s="75">
        <f>H176</f>
        <v>413592</v>
      </c>
      <c r="I175" s="76"/>
      <c r="J175" s="76"/>
    </row>
    <row r="176" spans="1:10" s="45" customFormat="1" ht="69" customHeight="1">
      <c r="A176" s="81"/>
      <c r="B176" s="73" t="s">
        <v>409</v>
      </c>
      <c r="C176" s="73">
        <v>992</v>
      </c>
      <c r="D176" s="74" t="s">
        <v>148</v>
      </c>
      <c r="E176" s="74" t="s">
        <v>107</v>
      </c>
      <c r="F176" s="106" t="s">
        <v>188</v>
      </c>
      <c r="G176" s="74"/>
      <c r="H176" s="75">
        <f>H177</f>
        <v>413592</v>
      </c>
      <c r="I176" s="76"/>
      <c r="J176" s="76"/>
    </row>
    <row r="177" spans="1:10" s="45" customFormat="1" ht="90" customHeight="1">
      <c r="A177" s="81"/>
      <c r="B177" s="73" t="s">
        <v>486</v>
      </c>
      <c r="C177" s="73">
        <v>992</v>
      </c>
      <c r="D177" s="74" t="s">
        <v>148</v>
      </c>
      <c r="E177" s="74" t="s">
        <v>107</v>
      </c>
      <c r="F177" s="106" t="s">
        <v>487</v>
      </c>
      <c r="G177" s="74"/>
      <c r="H177" s="75">
        <f>H178</f>
        <v>413592</v>
      </c>
      <c r="I177" s="76"/>
      <c r="J177" s="76"/>
    </row>
    <row r="178" spans="1:10" s="45" customFormat="1" ht="33" customHeight="1">
      <c r="A178" s="81"/>
      <c r="B178" s="73" t="s">
        <v>191</v>
      </c>
      <c r="C178" s="73">
        <v>992</v>
      </c>
      <c r="D178" s="74" t="s">
        <v>148</v>
      </c>
      <c r="E178" s="74" t="s">
        <v>107</v>
      </c>
      <c r="F178" s="106" t="s">
        <v>487</v>
      </c>
      <c r="G178" s="74" t="s">
        <v>180</v>
      </c>
      <c r="H178" s="75">
        <v>413592</v>
      </c>
      <c r="I178" s="76"/>
      <c r="J178" s="76"/>
    </row>
    <row r="179" spans="1:10" s="45" customFormat="1" ht="27.75" customHeight="1" hidden="1">
      <c r="A179" s="81"/>
      <c r="B179" s="73" t="s">
        <v>277</v>
      </c>
      <c r="C179" s="73">
        <v>992</v>
      </c>
      <c r="D179" s="74" t="s">
        <v>148</v>
      </c>
      <c r="E179" s="74" t="s">
        <v>107</v>
      </c>
      <c r="F179" s="106" t="s">
        <v>278</v>
      </c>
      <c r="G179" s="74"/>
      <c r="H179" s="75">
        <f>H180</f>
        <v>0</v>
      </c>
      <c r="I179" s="76"/>
      <c r="J179" s="76"/>
    </row>
    <row r="180" spans="1:10" s="45" customFormat="1" ht="30.75" customHeight="1" hidden="1">
      <c r="A180" s="81"/>
      <c r="B180" s="73" t="s">
        <v>191</v>
      </c>
      <c r="C180" s="73">
        <v>992</v>
      </c>
      <c r="D180" s="74" t="s">
        <v>148</v>
      </c>
      <c r="E180" s="74" t="s">
        <v>107</v>
      </c>
      <c r="F180" s="106" t="s">
        <v>278</v>
      </c>
      <c r="G180" s="74" t="s">
        <v>180</v>
      </c>
      <c r="H180" s="75">
        <v>0</v>
      </c>
      <c r="I180" s="76"/>
      <c r="J180" s="76"/>
    </row>
    <row r="181" spans="1:10" s="45" customFormat="1" ht="18" customHeight="1">
      <c r="A181" s="72"/>
      <c r="B181" s="73" t="s">
        <v>151</v>
      </c>
      <c r="C181" s="73">
        <v>992</v>
      </c>
      <c r="D181" s="74" t="s">
        <v>148</v>
      </c>
      <c r="E181" s="74" t="s">
        <v>109</v>
      </c>
      <c r="F181" s="74"/>
      <c r="G181" s="74"/>
      <c r="H181" s="75">
        <f>H190+H216</f>
        <v>1720916.9900000002</v>
      </c>
      <c r="I181" s="76"/>
      <c r="J181" s="76"/>
    </row>
    <row r="182" spans="1:10" s="45" customFormat="1" ht="18" hidden="1">
      <c r="A182" s="79"/>
      <c r="B182" s="73" t="s">
        <v>143</v>
      </c>
      <c r="C182" s="73">
        <v>992</v>
      </c>
      <c r="D182" s="74" t="s">
        <v>148</v>
      </c>
      <c r="E182" s="74" t="s">
        <v>109</v>
      </c>
      <c r="F182" s="74" t="s">
        <v>224</v>
      </c>
      <c r="G182" s="74"/>
      <c r="H182" s="75">
        <f>H183</f>
        <v>0</v>
      </c>
      <c r="I182" s="71"/>
      <c r="J182" s="71"/>
    </row>
    <row r="183" spans="1:10" s="45" customFormat="1" ht="54" hidden="1">
      <c r="A183" s="79"/>
      <c r="B183" s="73" t="s">
        <v>152</v>
      </c>
      <c r="C183" s="73">
        <v>992</v>
      </c>
      <c r="D183" s="74" t="s">
        <v>148</v>
      </c>
      <c r="E183" s="74" t="s">
        <v>109</v>
      </c>
      <c r="F183" s="74" t="s">
        <v>254</v>
      </c>
      <c r="G183" s="74"/>
      <c r="H183" s="75">
        <f>H184+H185</f>
        <v>0</v>
      </c>
      <c r="I183" s="71"/>
      <c r="J183" s="71"/>
    </row>
    <row r="184" spans="1:10" s="45" customFormat="1" ht="18" hidden="1">
      <c r="A184" s="79"/>
      <c r="B184" s="73" t="s">
        <v>153</v>
      </c>
      <c r="C184" s="73">
        <v>992</v>
      </c>
      <c r="D184" s="74" t="s">
        <v>148</v>
      </c>
      <c r="E184" s="74" t="s">
        <v>109</v>
      </c>
      <c r="F184" s="74" t="s">
        <v>254</v>
      </c>
      <c r="G184" s="74" t="s">
        <v>255</v>
      </c>
      <c r="H184" s="75"/>
      <c r="I184" s="71"/>
      <c r="J184" s="71"/>
    </row>
    <row r="185" spans="1:10" s="45" customFormat="1" ht="18" hidden="1">
      <c r="A185" s="79"/>
      <c r="B185" s="73" t="s">
        <v>131</v>
      </c>
      <c r="C185" s="73">
        <v>992</v>
      </c>
      <c r="D185" s="74" t="s">
        <v>148</v>
      </c>
      <c r="E185" s="74" t="s">
        <v>109</v>
      </c>
      <c r="F185" s="74" t="s">
        <v>254</v>
      </c>
      <c r="G185" s="74" t="s">
        <v>202</v>
      </c>
      <c r="H185" s="75"/>
      <c r="I185" s="71"/>
      <c r="J185" s="71"/>
    </row>
    <row r="186" spans="1:10" s="45" customFormat="1" ht="54" hidden="1">
      <c r="A186" s="79"/>
      <c r="B186" s="73" t="s">
        <v>330</v>
      </c>
      <c r="C186" s="73">
        <v>992</v>
      </c>
      <c r="D186" s="74" t="s">
        <v>148</v>
      </c>
      <c r="E186" s="74" t="s">
        <v>109</v>
      </c>
      <c r="F186" s="74" t="s">
        <v>331</v>
      </c>
      <c r="G186" s="74"/>
      <c r="H186" s="75">
        <f>H187</f>
        <v>0</v>
      </c>
      <c r="I186" s="71"/>
      <c r="J186" s="71"/>
    </row>
    <row r="187" spans="1:10" s="45" customFormat="1" ht="36" hidden="1">
      <c r="A187" s="79"/>
      <c r="B187" s="73" t="s">
        <v>266</v>
      </c>
      <c r="C187" s="73">
        <v>992</v>
      </c>
      <c r="D187" s="74" t="s">
        <v>148</v>
      </c>
      <c r="E187" s="74" t="s">
        <v>109</v>
      </c>
      <c r="F187" s="74" t="s">
        <v>267</v>
      </c>
      <c r="G187" s="74"/>
      <c r="H187" s="75">
        <f>H188</f>
        <v>0</v>
      </c>
      <c r="I187" s="71"/>
      <c r="J187" s="71"/>
    </row>
    <row r="188" spans="1:10" s="45" customFormat="1" ht="24.75" customHeight="1" hidden="1">
      <c r="A188" s="79"/>
      <c r="B188" s="73" t="s">
        <v>268</v>
      </c>
      <c r="C188" s="73">
        <v>992</v>
      </c>
      <c r="D188" s="74" t="s">
        <v>148</v>
      </c>
      <c r="E188" s="74" t="s">
        <v>109</v>
      </c>
      <c r="F188" s="74" t="s">
        <v>269</v>
      </c>
      <c r="G188" s="74"/>
      <c r="H188" s="75">
        <f>H189</f>
        <v>0</v>
      </c>
      <c r="I188" s="71"/>
      <c r="J188" s="71"/>
    </row>
    <row r="189" spans="1:10" s="45" customFormat="1" ht="26.25" customHeight="1" hidden="1">
      <c r="A189" s="79"/>
      <c r="B189" s="73" t="s">
        <v>270</v>
      </c>
      <c r="C189" s="73">
        <v>992</v>
      </c>
      <c r="D189" s="74" t="s">
        <v>148</v>
      </c>
      <c r="E189" s="74" t="s">
        <v>109</v>
      </c>
      <c r="F189" s="74" t="s">
        <v>269</v>
      </c>
      <c r="G189" s="74" t="s">
        <v>228</v>
      </c>
      <c r="H189" s="75">
        <v>0</v>
      </c>
      <c r="I189" s="71"/>
      <c r="J189" s="71"/>
    </row>
    <row r="190" spans="1:10" s="45" customFormat="1" ht="15.75" customHeight="1">
      <c r="A190" s="81"/>
      <c r="B190" s="73" t="s">
        <v>283</v>
      </c>
      <c r="C190" s="73">
        <v>992</v>
      </c>
      <c r="D190" s="74" t="s">
        <v>148</v>
      </c>
      <c r="E190" s="74" t="s">
        <v>109</v>
      </c>
      <c r="F190" s="106" t="s">
        <v>284</v>
      </c>
      <c r="G190" s="74"/>
      <c r="H190" s="75">
        <f>H191+H199+H196</f>
        <v>1720916.9900000002</v>
      </c>
      <c r="I190" s="76"/>
      <c r="J190" s="76"/>
    </row>
    <row r="191" spans="1:10" s="45" customFormat="1" ht="34.5" customHeight="1" hidden="1">
      <c r="A191" s="79"/>
      <c r="B191" s="128" t="s">
        <v>285</v>
      </c>
      <c r="C191" s="73">
        <v>992</v>
      </c>
      <c r="D191" s="74" t="s">
        <v>148</v>
      </c>
      <c r="E191" s="74" t="s">
        <v>109</v>
      </c>
      <c r="F191" s="106" t="s">
        <v>286</v>
      </c>
      <c r="G191" s="74"/>
      <c r="H191" s="75">
        <f>H192</f>
        <v>0</v>
      </c>
      <c r="I191" s="71"/>
      <c r="J191" s="71"/>
    </row>
    <row r="192" spans="1:10" s="45" customFormat="1" ht="52.5" customHeight="1" hidden="1">
      <c r="A192" s="79"/>
      <c r="B192" s="73" t="s">
        <v>117</v>
      </c>
      <c r="C192" s="73">
        <v>992</v>
      </c>
      <c r="D192" s="74" t="s">
        <v>148</v>
      </c>
      <c r="E192" s="74" t="s">
        <v>109</v>
      </c>
      <c r="F192" s="106" t="s">
        <v>286</v>
      </c>
      <c r="G192" s="74" t="s">
        <v>180</v>
      </c>
      <c r="H192" s="75">
        <v>0</v>
      </c>
      <c r="I192" s="71"/>
      <c r="J192" s="71"/>
    </row>
    <row r="193" spans="1:10" s="45" customFormat="1" ht="21" customHeight="1" hidden="1">
      <c r="A193" s="79"/>
      <c r="B193" s="88" t="s">
        <v>153</v>
      </c>
      <c r="C193" s="73">
        <v>992</v>
      </c>
      <c r="D193" s="74" t="s">
        <v>148</v>
      </c>
      <c r="E193" s="74" t="s">
        <v>109</v>
      </c>
      <c r="F193" s="74" t="s">
        <v>263</v>
      </c>
      <c r="G193" s="74" t="s">
        <v>228</v>
      </c>
      <c r="H193" s="75">
        <v>0</v>
      </c>
      <c r="I193" s="71"/>
      <c r="J193" s="71"/>
    </row>
    <row r="194" spans="1:10" s="45" customFormat="1" ht="36" hidden="1">
      <c r="A194" s="79"/>
      <c r="B194" s="73" t="s">
        <v>264</v>
      </c>
      <c r="C194" s="73">
        <v>992</v>
      </c>
      <c r="D194" s="74" t="s">
        <v>148</v>
      </c>
      <c r="E194" s="74" t="s">
        <v>109</v>
      </c>
      <c r="F194" s="74" t="s">
        <v>265</v>
      </c>
      <c r="G194" s="74"/>
      <c r="H194" s="75">
        <f>H195</f>
        <v>0</v>
      </c>
      <c r="I194" s="71"/>
      <c r="J194" s="71"/>
    </row>
    <row r="195" spans="1:10" s="45" customFormat="1" ht="54" hidden="1">
      <c r="A195" s="79"/>
      <c r="B195" s="73" t="s">
        <v>117</v>
      </c>
      <c r="C195" s="73">
        <v>992</v>
      </c>
      <c r="D195" s="74" t="s">
        <v>148</v>
      </c>
      <c r="E195" s="74" t="s">
        <v>109</v>
      </c>
      <c r="F195" s="74" t="s">
        <v>265</v>
      </c>
      <c r="G195" s="74" t="s">
        <v>180</v>
      </c>
      <c r="H195" s="75">
        <v>0</v>
      </c>
      <c r="I195" s="71"/>
      <c r="J195" s="71"/>
    </row>
    <row r="196" spans="1:10" s="45" customFormat="1" ht="34.5" customHeight="1">
      <c r="A196" s="79"/>
      <c r="B196" s="73" t="s">
        <v>287</v>
      </c>
      <c r="C196" s="73">
        <v>992</v>
      </c>
      <c r="D196" s="74" t="s">
        <v>148</v>
      </c>
      <c r="E196" s="74" t="s">
        <v>109</v>
      </c>
      <c r="F196" s="106" t="s">
        <v>288</v>
      </c>
      <c r="G196" s="74"/>
      <c r="H196" s="75">
        <f>H197+H198</f>
        <v>410000</v>
      </c>
      <c r="I196" s="71"/>
      <c r="J196" s="71"/>
    </row>
    <row r="197" spans="1:10" s="45" customFormat="1" ht="51" customHeight="1">
      <c r="A197" s="79"/>
      <c r="B197" s="73" t="s">
        <v>117</v>
      </c>
      <c r="C197" s="73">
        <v>992</v>
      </c>
      <c r="D197" s="74" t="s">
        <v>148</v>
      </c>
      <c r="E197" s="74" t="s">
        <v>109</v>
      </c>
      <c r="F197" s="106" t="s">
        <v>288</v>
      </c>
      <c r="G197" s="74" t="s">
        <v>180</v>
      </c>
      <c r="H197" s="75">
        <v>410000</v>
      </c>
      <c r="I197" s="71"/>
      <c r="J197" s="71"/>
    </row>
    <row r="198" spans="1:10" s="45" customFormat="1" ht="19.5" customHeight="1" hidden="1">
      <c r="A198" s="79"/>
      <c r="B198" s="73" t="s">
        <v>181</v>
      </c>
      <c r="C198" s="73">
        <v>992</v>
      </c>
      <c r="D198" s="74" t="s">
        <v>148</v>
      </c>
      <c r="E198" s="74" t="s">
        <v>109</v>
      </c>
      <c r="F198" s="106" t="s">
        <v>288</v>
      </c>
      <c r="G198" s="74" t="s">
        <v>182</v>
      </c>
      <c r="H198" s="75">
        <v>0</v>
      </c>
      <c r="I198" s="71"/>
      <c r="J198" s="71"/>
    </row>
    <row r="199" spans="1:10" s="45" customFormat="1" ht="51" customHeight="1">
      <c r="A199" s="79"/>
      <c r="B199" s="73" t="s">
        <v>289</v>
      </c>
      <c r="C199" s="73">
        <v>992</v>
      </c>
      <c r="D199" s="74" t="s">
        <v>148</v>
      </c>
      <c r="E199" s="74" t="s">
        <v>109</v>
      </c>
      <c r="F199" s="106" t="s">
        <v>290</v>
      </c>
      <c r="G199" s="74"/>
      <c r="H199" s="75">
        <f>H207</f>
        <v>1310916.9900000002</v>
      </c>
      <c r="I199" s="71"/>
      <c r="J199" s="71"/>
    </row>
    <row r="200" spans="1:10" s="45" customFormat="1" ht="18" hidden="1">
      <c r="A200" s="79"/>
      <c r="B200" s="73" t="s">
        <v>131</v>
      </c>
      <c r="C200" s="73">
        <v>992</v>
      </c>
      <c r="D200" s="74" t="s">
        <v>148</v>
      </c>
      <c r="E200" s="74" t="s">
        <v>109</v>
      </c>
      <c r="F200" s="74" t="s">
        <v>332</v>
      </c>
      <c r="G200" s="74" t="s">
        <v>202</v>
      </c>
      <c r="H200" s="75">
        <v>0</v>
      </c>
      <c r="I200" s="71"/>
      <c r="J200" s="71"/>
    </row>
    <row r="201" spans="1:10" s="45" customFormat="1" ht="18" hidden="1">
      <c r="A201" s="79"/>
      <c r="B201" s="73" t="s">
        <v>333</v>
      </c>
      <c r="C201" s="73">
        <v>992</v>
      </c>
      <c r="D201" s="74" t="s">
        <v>148</v>
      </c>
      <c r="E201" s="74" t="s">
        <v>109</v>
      </c>
      <c r="F201" s="74" t="s">
        <v>334</v>
      </c>
      <c r="G201" s="74"/>
      <c r="H201" s="75">
        <f>H202</f>
        <v>0</v>
      </c>
      <c r="I201" s="71"/>
      <c r="J201" s="71"/>
    </row>
    <row r="202" spans="1:10" s="45" customFormat="1" ht="36" hidden="1">
      <c r="A202" s="79"/>
      <c r="B202" s="73" t="s">
        <v>335</v>
      </c>
      <c r="C202" s="73">
        <v>992</v>
      </c>
      <c r="D202" s="74" t="s">
        <v>148</v>
      </c>
      <c r="E202" s="74" t="s">
        <v>109</v>
      </c>
      <c r="F202" s="74" t="s">
        <v>336</v>
      </c>
      <c r="G202" s="74" t="s">
        <v>337</v>
      </c>
      <c r="H202" s="75"/>
      <c r="I202" s="71"/>
      <c r="J202" s="71"/>
    </row>
    <row r="203" spans="1:10" s="45" customFormat="1" ht="54" customHeight="1" hidden="1">
      <c r="A203" s="79"/>
      <c r="B203" s="73" t="s">
        <v>289</v>
      </c>
      <c r="C203" s="73">
        <v>992</v>
      </c>
      <c r="D203" s="74" t="s">
        <v>148</v>
      </c>
      <c r="E203" s="74" t="s">
        <v>109</v>
      </c>
      <c r="F203" s="74" t="s">
        <v>338</v>
      </c>
      <c r="G203" s="74"/>
      <c r="H203" s="75">
        <f>H204</f>
        <v>0</v>
      </c>
      <c r="I203" s="71"/>
      <c r="J203" s="71"/>
    </row>
    <row r="204" spans="1:10" s="45" customFormat="1" ht="32.25" customHeight="1" hidden="1">
      <c r="A204" s="79"/>
      <c r="B204" s="73" t="s">
        <v>131</v>
      </c>
      <c r="C204" s="73">
        <v>992</v>
      </c>
      <c r="D204" s="74" t="s">
        <v>148</v>
      </c>
      <c r="E204" s="74" t="s">
        <v>109</v>
      </c>
      <c r="F204" s="74" t="s">
        <v>338</v>
      </c>
      <c r="G204" s="74" t="s">
        <v>202</v>
      </c>
      <c r="H204" s="75">
        <v>0</v>
      </c>
      <c r="I204" s="71"/>
      <c r="J204" s="71"/>
    </row>
    <row r="205" spans="1:10" s="45" customFormat="1" ht="64.5" customHeight="1" hidden="1">
      <c r="A205" s="79"/>
      <c r="B205" s="73" t="s">
        <v>339</v>
      </c>
      <c r="C205" s="73">
        <v>992</v>
      </c>
      <c r="D205" s="74" t="s">
        <v>148</v>
      </c>
      <c r="E205" s="74" t="s">
        <v>109</v>
      </c>
      <c r="F205" s="74" t="s">
        <v>340</v>
      </c>
      <c r="G205" s="74"/>
      <c r="H205" s="75">
        <f>H206</f>
        <v>0</v>
      </c>
      <c r="I205" s="71"/>
      <c r="J205" s="71"/>
    </row>
    <row r="206" spans="1:10" s="45" customFormat="1" ht="18.75" customHeight="1" hidden="1">
      <c r="A206" s="79"/>
      <c r="B206" s="73" t="s">
        <v>131</v>
      </c>
      <c r="C206" s="73">
        <v>992</v>
      </c>
      <c r="D206" s="74" t="s">
        <v>148</v>
      </c>
      <c r="E206" s="74" t="s">
        <v>109</v>
      </c>
      <c r="F206" s="74" t="s">
        <v>340</v>
      </c>
      <c r="G206" s="74" t="s">
        <v>202</v>
      </c>
      <c r="H206" s="75"/>
      <c r="I206" s="71"/>
      <c r="J206" s="71"/>
    </row>
    <row r="207" spans="1:10" s="45" customFormat="1" ht="54">
      <c r="A207" s="79"/>
      <c r="B207" s="73" t="s">
        <v>117</v>
      </c>
      <c r="C207" s="73">
        <v>992</v>
      </c>
      <c r="D207" s="74" t="s">
        <v>148</v>
      </c>
      <c r="E207" s="74" t="s">
        <v>109</v>
      </c>
      <c r="F207" s="106" t="s">
        <v>290</v>
      </c>
      <c r="G207" s="74" t="s">
        <v>180</v>
      </c>
      <c r="H207" s="75">
        <f>3075600-892000-54197+285313.99-1103800</f>
        <v>1310916.9900000002</v>
      </c>
      <c r="I207" s="71"/>
      <c r="J207" s="71"/>
    </row>
    <row r="208" spans="1:10" s="45" customFormat="1" ht="21" customHeight="1" hidden="1">
      <c r="A208" s="79"/>
      <c r="B208" s="88" t="s">
        <v>153</v>
      </c>
      <c r="C208" s="73">
        <v>992</v>
      </c>
      <c r="D208" s="74" t="s">
        <v>148</v>
      </c>
      <c r="E208" s="74" t="s">
        <v>109</v>
      </c>
      <c r="F208" s="74" t="s">
        <v>341</v>
      </c>
      <c r="G208" s="74" t="s">
        <v>228</v>
      </c>
      <c r="H208" s="75">
        <v>0</v>
      </c>
      <c r="I208" s="71"/>
      <c r="J208" s="71"/>
    </row>
    <row r="209" spans="1:10" s="45" customFormat="1" ht="54.75" customHeight="1" hidden="1">
      <c r="A209" s="79"/>
      <c r="B209" s="128" t="s">
        <v>342</v>
      </c>
      <c r="C209" s="73">
        <v>992</v>
      </c>
      <c r="D209" s="74" t="s">
        <v>148</v>
      </c>
      <c r="E209" s="74" t="s">
        <v>109</v>
      </c>
      <c r="F209" s="74" t="s">
        <v>343</v>
      </c>
      <c r="G209" s="74" t="s">
        <v>344</v>
      </c>
      <c r="H209" s="75">
        <v>0</v>
      </c>
      <c r="I209" s="71"/>
      <c r="J209" s="71"/>
    </row>
    <row r="210" spans="1:10" s="45" customFormat="1" ht="77.25" customHeight="1" hidden="1">
      <c r="A210" s="79"/>
      <c r="B210" s="73" t="s">
        <v>345</v>
      </c>
      <c r="C210" s="73">
        <v>992</v>
      </c>
      <c r="D210" s="74" t="s">
        <v>148</v>
      </c>
      <c r="E210" s="74" t="s">
        <v>109</v>
      </c>
      <c r="F210" s="74" t="s">
        <v>346</v>
      </c>
      <c r="G210" s="74"/>
      <c r="H210" s="75">
        <f>H211</f>
        <v>0</v>
      </c>
      <c r="I210" s="73"/>
      <c r="J210" s="71"/>
    </row>
    <row r="211" spans="1:10" s="45" customFormat="1" ht="77.25" customHeight="1" hidden="1">
      <c r="A211" s="79"/>
      <c r="B211" s="73" t="s">
        <v>345</v>
      </c>
      <c r="C211" s="73">
        <v>992</v>
      </c>
      <c r="D211" s="74" t="s">
        <v>148</v>
      </c>
      <c r="E211" s="74" t="s">
        <v>109</v>
      </c>
      <c r="F211" s="74" t="s">
        <v>347</v>
      </c>
      <c r="G211" s="74"/>
      <c r="H211" s="75">
        <f>H212</f>
        <v>0</v>
      </c>
      <c r="I211" s="71"/>
      <c r="J211" s="71"/>
    </row>
    <row r="212" spans="1:10" s="45" customFormat="1" ht="18" hidden="1">
      <c r="A212" s="79"/>
      <c r="B212" s="73" t="s">
        <v>131</v>
      </c>
      <c r="C212" s="73">
        <v>992</v>
      </c>
      <c r="D212" s="74" t="s">
        <v>148</v>
      </c>
      <c r="E212" s="74" t="s">
        <v>109</v>
      </c>
      <c r="F212" s="74" t="s">
        <v>347</v>
      </c>
      <c r="G212" s="74" t="s">
        <v>202</v>
      </c>
      <c r="H212" s="75">
        <v>0</v>
      </c>
      <c r="I212" s="71"/>
      <c r="J212" s="71"/>
    </row>
    <row r="213" spans="1:10" s="45" customFormat="1" ht="18" customHeight="1" hidden="1">
      <c r="A213" s="79"/>
      <c r="B213" s="73" t="s">
        <v>348</v>
      </c>
      <c r="C213" s="73">
        <v>992</v>
      </c>
      <c r="D213" s="74" t="s">
        <v>119</v>
      </c>
      <c r="E213" s="74" t="s">
        <v>119</v>
      </c>
      <c r="F213" s="74" t="s">
        <v>324</v>
      </c>
      <c r="G213" s="74"/>
      <c r="H213" s="75">
        <f>H214</f>
        <v>0</v>
      </c>
      <c r="I213" s="71"/>
      <c r="J213" s="71"/>
    </row>
    <row r="214" spans="1:10" s="45" customFormat="1" ht="91.5" customHeight="1" hidden="1">
      <c r="A214" s="79"/>
      <c r="B214" s="73" t="s">
        <v>349</v>
      </c>
      <c r="C214" s="73">
        <v>992</v>
      </c>
      <c r="D214" s="74" t="s">
        <v>119</v>
      </c>
      <c r="E214" s="74" t="s">
        <v>119</v>
      </c>
      <c r="F214" s="74" t="s">
        <v>350</v>
      </c>
      <c r="G214" s="74"/>
      <c r="H214" s="75">
        <f>H215</f>
        <v>0</v>
      </c>
      <c r="I214" s="71"/>
      <c r="J214" s="71"/>
    </row>
    <row r="215" spans="1:10" s="45" customFormat="1" ht="24.75" customHeight="1" hidden="1">
      <c r="A215" s="79"/>
      <c r="B215" s="130" t="s">
        <v>351</v>
      </c>
      <c r="C215" s="73">
        <v>992</v>
      </c>
      <c r="D215" s="74" t="s">
        <v>119</v>
      </c>
      <c r="E215" s="74" t="s">
        <v>119</v>
      </c>
      <c r="F215" s="74" t="s">
        <v>350</v>
      </c>
      <c r="G215" s="131" t="s">
        <v>352</v>
      </c>
      <c r="H215" s="75">
        <v>0</v>
      </c>
      <c r="I215" s="71"/>
      <c r="J215" s="71"/>
    </row>
    <row r="216" spans="1:10" s="45" customFormat="1" ht="50.25" customHeight="1" hidden="1">
      <c r="A216" s="79"/>
      <c r="B216" s="73" t="s">
        <v>291</v>
      </c>
      <c r="C216" s="73">
        <v>992</v>
      </c>
      <c r="D216" s="74" t="s">
        <v>148</v>
      </c>
      <c r="E216" s="74" t="s">
        <v>109</v>
      </c>
      <c r="F216" s="106" t="s">
        <v>292</v>
      </c>
      <c r="G216" s="74"/>
      <c r="H216" s="75">
        <f>H217+H219+H221</f>
        <v>0</v>
      </c>
      <c r="I216" s="71"/>
      <c r="J216" s="71"/>
    </row>
    <row r="217" spans="1:10" s="45" customFormat="1" ht="20.25" customHeight="1" hidden="1">
      <c r="A217" s="79"/>
      <c r="B217" s="73" t="s">
        <v>421</v>
      </c>
      <c r="C217" s="73">
        <v>992</v>
      </c>
      <c r="D217" s="74" t="s">
        <v>148</v>
      </c>
      <c r="E217" s="74" t="s">
        <v>109</v>
      </c>
      <c r="F217" s="106" t="s">
        <v>420</v>
      </c>
      <c r="G217" s="74"/>
      <c r="H217" s="75">
        <f>H218</f>
        <v>0</v>
      </c>
      <c r="I217" s="71"/>
      <c r="J217" s="71"/>
    </row>
    <row r="218" spans="1:10" s="45" customFormat="1" ht="50.25" customHeight="1" hidden="1">
      <c r="A218" s="79"/>
      <c r="B218" s="73" t="s">
        <v>117</v>
      </c>
      <c r="C218" s="73">
        <v>992</v>
      </c>
      <c r="D218" s="74" t="s">
        <v>148</v>
      </c>
      <c r="E218" s="74" t="s">
        <v>109</v>
      </c>
      <c r="F218" s="106" t="s">
        <v>420</v>
      </c>
      <c r="G218" s="74" t="s">
        <v>180</v>
      </c>
      <c r="H218" s="75">
        <v>0</v>
      </c>
      <c r="I218" s="71"/>
      <c r="J218" s="71"/>
    </row>
    <row r="219" spans="1:10" s="45" customFormat="1" ht="67.5" customHeight="1" hidden="1">
      <c r="A219" s="79"/>
      <c r="B219" s="86" t="s">
        <v>302</v>
      </c>
      <c r="C219" s="73">
        <v>992</v>
      </c>
      <c r="D219" s="74" t="s">
        <v>148</v>
      </c>
      <c r="E219" s="74" t="s">
        <v>109</v>
      </c>
      <c r="F219" s="106" t="s">
        <v>303</v>
      </c>
      <c r="G219" s="74"/>
      <c r="H219" s="75">
        <f>H220</f>
        <v>0</v>
      </c>
      <c r="I219" s="71"/>
      <c r="J219" s="71"/>
    </row>
    <row r="220" spans="1:10" s="45" customFormat="1" ht="49.5" customHeight="1" hidden="1">
      <c r="A220" s="79"/>
      <c r="B220" s="73" t="s">
        <v>117</v>
      </c>
      <c r="C220" s="73">
        <v>992</v>
      </c>
      <c r="D220" s="74" t="s">
        <v>148</v>
      </c>
      <c r="E220" s="74" t="s">
        <v>109</v>
      </c>
      <c r="F220" s="106" t="s">
        <v>303</v>
      </c>
      <c r="G220" s="74" t="s">
        <v>180</v>
      </c>
      <c r="H220" s="75">
        <v>0</v>
      </c>
      <c r="I220" s="71"/>
      <c r="J220" s="71"/>
    </row>
    <row r="221" spans="1:10" s="45" customFormat="1" ht="50.25" customHeight="1" hidden="1">
      <c r="A221" s="79"/>
      <c r="B221" s="73" t="s">
        <v>304</v>
      </c>
      <c r="C221" s="73">
        <v>992</v>
      </c>
      <c r="D221" s="74" t="s">
        <v>148</v>
      </c>
      <c r="E221" s="74" t="s">
        <v>109</v>
      </c>
      <c r="F221" s="106" t="s">
        <v>305</v>
      </c>
      <c r="G221" s="74"/>
      <c r="H221" s="75">
        <f>H222</f>
        <v>0</v>
      </c>
      <c r="I221" s="71"/>
      <c r="J221" s="71"/>
    </row>
    <row r="222" spans="1:10" s="45" customFormat="1" ht="38.25" customHeight="1" hidden="1">
      <c r="A222" s="79"/>
      <c r="B222" s="73" t="s">
        <v>117</v>
      </c>
      <c r="C222" s="73">
        <v>992</v>
      </c>
      <c r="D222" s="74" t="s">
        <v>148</v>
      </c>
      <c r="E222" s="74" t="s">
        <v>109</v>
      </c>
      <c r="F222" s="106" t="s">
        <v>305</v>
      </c>
      <c r="G222" s="74" t="s">
        <v>180</v>
      </c>
      <c r="H222" s="75">
        <v>0</v>
      </c>
      <c r="I222" s="71"/>
      <c r="J222" s="71"/>
    </row>
    <row r="223" spans="1:10" s="145" customFormat="1" ht="14.25" customHeight="1">
      <c r="A223" s="79" t="s">
        <v>154</v>
      </c>
      <c r="B223" s="68" t="s">
        <v>434</v>
      </c>
      <c r="C223" s="68">
        <v>992</v>
      </c>
      <c r="D223" s="80" t="s">
        <v>119</v>
      </c>
      <c r="E223" s="80" t="s">
        <v>105</v>
      </c>
      <c r="F223" s="69"/>
      <c r="G223" s="80"/>
      <c r="H223" s="62">
        <f>H224</f>
        <v>10000</v>
      </c>
      <c r="I223" s="71"/>
      <c r="J223" s="71"/>
    </row>
    <row r="224" spans="1:10" s="45" customFormat="1" ht="15" customHeight="1">
      <c r="A224" s="79"/>
      <c r="B224" s="73" t="s">
        <v>435</v>
      </c>
      <c r="C224" s="73">
        <v>992</v>
      </c>
      <c r="D224" s="74" t="s">
        <v>119</v>
      </c>
      <c r="E224" s="74" t="s">
        <v>119</v>
      </c>
      <c r="F224" s="106"/>
      <c r="G224" s="74"/>
      <c r="H224" s="75">
        <f>H225</f>
        <v>10000</v>
      </c>
      <c r="I224" s="71"/>
      <c r="J224" s="71"/>
    </row>
    <row r="225" spans="1:10" s="45" customFormat="1" ht="69" customHeight="1">
      <c r="A225" s="79"/>
      <c r="B225" s="73" t="s">
        <v>450</v>
      </c>
      <c r="C225" s="73">
        <v>992</v>
      </c>
      <c r="D225" s="74" t="s">
        <v>119</v>
      </c>
      <c r="E225" s="74" t="s">
        <v>119</v>
      </c>
      <c r="F225" s="106" t="s">
        <v>436</v>
      </c>
      <c r="G225" s="74"/>
      <c r="H225" s="75">
        <f>H226</f>
        <v>10000</v>
      </c>
      <c r="I225" s="71"/>
      <c r="J225" s="71"/>
    </row>
    <row r="226" spans="1:10" s="45" customFormat="1" ht="33.75" customHeight="1">
      <c r="A226" s="79"/>
      <c r="B226" s="73" t="s">
        <v>437</v>
      </c>
      <c r="C226" s="73">
        <v>992</v>
      </c>
      <c r="D226" s="74" t="s">
        <v>119</v>
      </c>
      <c r="E226" s="74" t="s">
        <v>119</v>
      </c>
      <c r="F226" s="106" t="s">
        <v>438</v>
      </c>
      <c r="G226" s="74"/>
      <c r="H226" s="75">
        <f>H227</f>
        <v>10000</v>
      </c>
      <c r="I226" s="71"/>
      <c r="J226" s="71"/>
    </row>
    <row r="227" spans="1:10" s="45" customFormat="1" ht="34.5" customHeight="1">
      <c r="A227" s="79"/>
      <c r="B227" s="73" t="s">
        <v>440</v>
      </c>
      <c r="C227" s="73">
        <v>992</v>
      </c>
      <c r="D227" s="74" t="s">
        <v>119</v>
      </c>
      <c r="E227" s="74" t="s">
        <v>119</v>
      </c>
      <c r="F227" s="106" t="s">
        <v>439</v>
      </c>
      <c r="G227" s="74"/>
      <c r="H227" s="75">
        <f>H228</f>
        <v>10000</v>
      </c>
      <c r="I227" s="71"/>
      <c r="J227" s="71"/>
    </row>
    <row r="228" spans="1:10" s="45" customFormat="1" ht="54" customHeight="1">
      <c r="A228" s="79"/>
      <c r="B228" s="73" t="s">
        <v>117</v>
      </c>
      <c r="C228" s="73">
        <v>992</v>
      </c>
      <c r="D228" s="74" t="s">
        <v>119</v>
      </c>
      <c r="E228" s="74" t="s">
        <v>119</v>
      </c>
      <c r="F228" s="106" t="s">
        <v>439</v>
      </c>
      <c r="G228" s="74" t="s">
        <v>180</v>
      </c>
      <c r="H228" s="75">
        <v>10000</v>
      </c>
      <c r="I228" s="71"/>
      <c r="J228" s="71"/>
    </row>
    <row r="229" spans="1:10" s="45" customFormat="1" ht="15.75" customHeight="1">
      <c r="A229" s="67" t="s">
        <v>169</v>
      </c>
      <c r="B229" s="68" t="s">
        <v>155</v>
      </c>
      <c r="C229" s="68">
        <v>992</v>
      </c>
      <c r="D229" s="80" t="s">
        <v>156</v>
      </c>
      <c r="E229" s="80" t="s">
        <v>105</v>
      </c>
      <c r="F229" s="80"/>
      <c r="G229" s="80"/>
      <c r="H229" s="62">
        <f>H230</f>
        <v>5408057</v>
      </c>
      <c r="I229" s="71"/>
      <c r="J229" s="71"/>
    </row>
    <row r="230" spans="1:10" s="45" customFormat="1" ht="17.25" customHeight="1">
      <c r="A230" s="72"/>
      <c r="B230" s="73" t="s">
        <v>157</v>
      </c>
      <c r="C230" s="73">
        <v>992</v>
      </c>
      <c r="D230" s="74" t="s">
        <v>156</v>
      </c>
      <c r="E230" s="74" t="s">
        <v>104</v>
      </c>
      <c r="F230" s="74"/>
      <c r="G230" s="73"/>
      <c r="H230" s="75">
        <f>H231</f>
        <v>5408057</v>
      </c>
      <c r="I230" s="76"/>
      <c r="J230" s="76"/>
    </row>
    <row r="231" spans="1:10" s="45" customFormat="1" ht="108" customHeight="1">
      <c r="A231" s="72"/>
      <c r="B231" s="9" t="s">
        <v>405</v>
      </c>
      <c r="C231" s="73">
        <v>992</v>
      </c>
      <c r="D231" s="74" t="s">
        <v>156</v>
      </c>
      <c r="E231" s="74" t="s">
        <v>104</v>
      </c>
      <c r="F231" s="106" t="s">
        <v>223</v>
      </c>
      <c r="G231" s="74"/>
      <c r="H231" s="75">
        <f>H234+H249</f>
        <v>5408057</v>
      </c>
      <c r="I231" s="76"/>
      <c r="J231" s="76"/>
    </row>
    <row r="232" spans="1:10" s="45" customFormat="1" ht="70.5" customHeight="1" hidden="1">
      <c r="A232" s="79"/>
      <c r="B232" s="132" t="s">
        <v>353</v>
      </c>
      <c r="C232" s="73">
        <v>992</v>
      </c>
      <c r="D232" s="74" t="s">
        <v>156</v>
      </c>
      <c r="E232" s="74" t="s">
        <v>104</v>
      </c>
      <c r="F232" s="74" t="s">
        <v>354</v>
      </c>
      <c r="G232" s="74"/>
      <c r="H232" s="75">
        <f>H233</f>
        <v>0</v>
      </c>
      <c r="I232" s="71"/>
      <c r="J232" s="71"/>
    </row>
    <row r="233" spans="1:10" s="45" customFormat="1" ht="33.75" customHeight="1" hidden="1">
      <c r="A233" s="79"/>
      <c r="B233" s="73" t="s">
        <v>355</v>
      </c>
      <c r="C233" s="73">
        <v>992</v>
      </c>
      <c r="D233" s="74" t="s">
        <v>156</v>
      </c>
      <c r="E233" s="74" t="s">
        <v>104</v>
      </c>
      <c r="F233" s="74" t="s">
        <v>354</v>
      </c>
      <c r="G233" s="74" t="s">
        <v>356</v>
      </c>
      <c r="H233" s="75">
        <v>0</v>
      </c>
      <c r="I233" s="71"/>
      <c r="J233" s="71"/>
    </row>
    <row r="234" spans="1:10" s="45" customFormat="1" ht="19.5" customHeight="1">
      <c r="A234" s="79"/>
      <c r="B234" s="68" t="s">
        <v>231</v>
      </c>
      <c r="C234" s="73">
        <v>992</v>
      </c>
      <c r="D234" s="74" t="s">
        <v>156</v>
      </c>
      <c r="E234" s="74" t="s">
        <v>104</v>
      </c>
      <c r="F234" s="106" t="s">
        <v>232</v>
      </c>
      <c r="G234" s="74"/>
      <c r="H234" s="75">
        <f>H235+H239+H241+H243+H245+H247</f>
        <v>4124258</v>
      </c>
      <c r="I234" s="71"/>
      <c r="J234" s="71"/>
    </row>
    <row r="235" spans="1:10" s="45" customFormat="1" ht="51.75" customHeight="1">
      <c r="A235" s="79"/>
      <c r="B235" s="73" t="s">
        <v>233</v>
      </c>
      <c r="C235" s="73">
        <v>992</v>
      </c>
      <c r="D235" s="74" t="s">
        <v>156</v>
      </c>
      <c r="E235" s="74" t="s">
        <v>104</v>
      </c>
      <c r="F235" s="106" t="s">
        <v>234</v>
      </c>
      <c r="G235" s="74"/>
      <c r="H235" s="75">
        <f>H236</f>
        <v>4124258</v>
      </c>
      <c r="I235" s="71"/>
      <c r="J235" s="71"/>
    </row>
    <row r="236" spans="1:10" s="45" customFormat="1" ht="69.75" customHeight="1">
      <c r="A236" s="79"/>
      <c r="B236" s="73" t="s">
        <v>453</v>
      </c>
      <c r="C236" s="73">
        <v>992</v>
      </c>
      <c r="D236" s="74" t="s">
        <v>156</v>
      </c>
      <c r="E236" s="74" t="s">
        <v>104</v>
      </c>
      <c r="F236" s="106" t="s">
        <v>234</v>
      </c>
      <c r="G236" s="74" t="s">
        <v>236</v>
      </c>
      <c r="H236" s="75">
        <v>4124258</v>
      </c>
      <c r="I236" s="71"/>
      <c r="J236" s="71"/>
    </row>
    <row r="237" spans="1:10" s="45" customFormat="1" ht="21" customHeight="1" hidden="1">
      <c r="A237" s="79"/>
      <c r="B237" s="73" t="s">
        <v>357</v>
      </c>
      <c r="C237" s="73">
        <v>992</v>
      </c>
      <c r="D237" s="74" t="s">
        <v>156</v>
      </c>
      <c r="E237" s="74" t="s">
        <v>104</v>
      </c>
      <c r="F237" s="74" t="s">
        <v>358</v>
      </c>
      <c r="G237" s="74"/>
      <c r="H237" s="75">
        <f>H238</f>
        <v>0</v>
      </c>
      <c r="I237" s="71"/>
      <c r="J237" s="71"/>
    </row>
    <row r="238" spans="1:10" s="45" customFormat="1" ht="33" customHeight="1" hidden="1">
      <c r="A238" s="79"/>
      <c r="B238" s="73" t="s">
        <v>355</v>
      </c>
      <c r="C238" s="73">
        <v>992</v>
      </c>
      <c r="D238" s="74" t="s">
        <v>156</v>
      </c>
      <c r="E238" s="74" t="s">
        <v>104</v>
      </c>
      <c r="F238" s="74" t="s">
        <v>358</v>
      </c>
      <c r="G238" s="74" t="s">
        <v>356</v>
      </c>
      <c r="H238" s="75">
        <v>0</v>
      </c>
      <c r="I238" s="71"/>
      <c r="J238" s="71"/>
    </row>
    <row r="239" spans="1:10" s="45" customFormat="1" ht="113.25" customHeight="1" hidden="1">
      <c r="A239" s="79"/>
      <c r="B239" s="73" t="s">
        <v>237</v>
      </c>
      <c r="C239" s="73">
        <v>992</v>
      </c>
      <c r="D239" s="74" t="s">
        <v>156</v>
      </c>
      <c r="E239" s="74" t="s">
        <v>104</v>
      </c>
      <c r="F239" s="106" t="s">
        <v>238</v>
      </c>
      <c r="G239" s="74"/>
      <c r="H239" s="75">
        <f>H240</f>
        <v>0</v>
      </c>
      <c r="I239" s="71"/>
      <c r="J239" s="71"/>
    </row>
    <row r="240" spans="1:10" s="45" customFormat="1" ht="40.5" customHeight="1" hidden="1">
      <c r="A240" s="79"/>
      <c r="B240" s="73" t="s">
        <v>235</v>
      </c>
      <c r="C240" s="73">
        <v>992</v>
      </c>
      <c r="D240" s="74" t="s">
        <v>156</v>
      </c>
      <c r="E240" s="74" t="s">
        <v>104</v>
      </c>
      <c r="F240" s="106" t="s">
        <v>238</v>
      </c>
      <c r="G240" s="74" t="s">
        <v>236</v>
      </c>
      <c r="H240" s="75">
        <v>0</v>
      </c>
      <c r="I240" s="71"/>
      <c r="J240" s="71"/>
    </row>
    <row r="241" spans="1:10" s="45" customFormat="1" ht="48.75" customHeight="1" hidden="1">
      <c r="A241" s="79"/>
      <c r="B241" s="73" t="s">
        <v>239</v>
      </c>
      <c r="C241" s="73">
        <v>992</v>
      </c>
      <c r="D241" s="74" t="s">
        <v>156</v>
      </c>
      <c r="E241" s="74" t="s">
        <v>104</v>
      </c>
      <c r="F241" s="106" t="s">
        <v>240</v>
      </c>
      <c r="G241" s="74"/>
      <c r="H241" s="75">
        <f>H242</f>
        <v>0</v>
      </c>
      <c r="I241" s="71"/>
      <c r="J241" s="71"/>
    </row>
    <row r="242" spans="1:10" s="45" customFormat="1" ht="62.25" customHeight="1" hidden="1">
      <c r="A242" s="79"/>
      <c r="B242" s="73" t="s">
        <v>235</v>
      </c>
      <c r="C242" s="73">
        <v>992</v>
      </c>
      <c r="D242" s="74" t="s">
        <v>156</v>
      </c>
      <c r="E242" s="74" t="s">
        <v>104</v>
      </c>
      <c r="F242" s="106" t="s">
        <v>240</v>
      </c>
      <c r="G242" s="74" t="s">
        <v>236</v>
      </c>
      <c r="H242" s="75">
        <v>0</v>
      </c>
      <c r="I242" s="71"/>
      <c r="J242" s="71"/>
    </row>
    <row r="243" spans="1:10" s="45" customFormat="1" ht="42.75" customHeight="1" hidden="1">
      <c r="A243" s="79"/>
      <c r="B243" s="73" t="s">
        <v>241</v>
      </c>
      <c r="C243" s="73">
        <v>992</v>
      </c>
      <c r="D243" s="74" t="s">
        <v>156</v>
      </c>
      <c r="E243" s="74" t="s">
        <v>104</v>
      </c>
      <c r="F243" s="106" t="s">
        <v>242</v>
      </c>
      <c r="G243" s="74"/>
      <c r="H243" s="75">
        <f>H244</f>
        <v>0</v>
      </c>
      <c r="I243" s="71"/>
      <c r="J243" s="71"/>
    </row>
    <row r="244" spans="1:10" s="45" customFormat="1" ht="28.5" customHeight="1" hidden="1">
      <c r="A244" s="79"/>
      <c r="B244" s="73" t="s">
        <v>235</v>
      </c>
      <c r="C244" s="73">
        <v>992</v>
      </c>
      <c r="D244" s="74" t="s">
        <v>156</v>
      </c>
      <c r="E244" s="74" t="s">
        <v>104</v>
      </c>
      <c r="F244" s="106" t="s">
        <v>242</v>
      </c>
      <c r="G244" s="74" t="s">
        <v>236</v>
      </c>
      <c r="H244" s="75">
        <v>0</v>
      </c>
      <c r="I244" s="71"/>
      <c r="J244" s="71"/>
    </row>
    <row r="245" spans="1:10" s="45" customFormat="1" ht="77.25" customHeight="1" hidden="1">
      <c r="A245" s="79"/>
      <c r="B245" s="73" t="s">
        <v>243</v>
      </c>
      <c r="C245" s="73">
        <v>992</v>
      </c>
      <c r="D245" s="74" t="s">
        <v>156</v>
      </c>
      <c r="E245" s="74" t="s">
        <v>104</v>
      </c>
      <c r="F245" s="106" t="s">
        <v>244</v>
      </c>
      <c r="G245" s="74"/>
      <c r="H245" s="75">
        <f>H246</f>
        <v>0</v>
      </c>
      <c r="I245" s="71"/>
      <c r="J245" s="71"/>
    </row>
    <row r="246" spans="1:10" s="45" customFormat="1" ht="64.5" customHeight="1" hidden="1">
      <c r="A246" s="79"/>
      <c r="B246" s="73" t="s">
        <v>235</v>
      </c>
      <c r="C246" s="73">
        <v>992</v>
      </c>
      <c r="D246" s="74" t="s">
        <v>156</v>
      </c>
      <c r="E246" s="74" t="s">
        <v>104</v>
      </c>
      <c r="F246" s="106" t="s">
        <v>244</v>
      </c>
      <c r="G246" s="74" t="s">
        <v>236</v>
      </c>
      <c r="H246" s="75">
        <v>0</v>
      </c>
      <c r="I246" s="71"/>
      <c r="J246" s="71"/>
    </row>
    <row r="247" spans="1:10" s="45" customFormat="1" ht="78.75" customHeight="1" hidden="1">
      <c r="A247" s="79"/>
      <c r="B247" s="73" t="s">
        <v>245</v>
      </c>
      <c r="C247" s="73">
        <v>992</v>
      </c>
      <c r="D247" s="74" t="s">
        <v>156</v>
      </c>
      <c r="E247" s="74" t="s">
        <v>104</v>
      </c>
      <c r="F247" s="106" t="s">
        <v>246</v>
      </c>
      <c r="G247" s="74"/>
      <c r="H247" s="75">
        <f>H248</f>
        <v>0</v>
      </c>
      <c r="I247" s="71"/>
      <c r="J247" s="71"/>
    </row>
    <row r="248" spans="1:10" s="45" customFormat="1" ht="60" customHeight="1" hidden="1">
      <c r="A248" s="79"/>
      <c r="B248" s="73" t="s">
        <v>235</v>
      </c>
      <c r="C248" s="73"/>
      <c r="D248" s="74"/>
      <c r="E248" s="74"/>
      <c r="F248" s="106" t="s">
        <v>246</v>
      </c>
      <c r="G248" s="74" t="s">
        <v>236</v>
      </c>
      <c r="H248" s="75">
        <v>0</v>
      </c>
      <c r="I248" s="71"/>
      <c r="J248" s="71"/>
    </row>
    <row r="249" spans="1:10" s="45" customFormat="1" ht="17.25" customHeight="1">
      <c r="A249" s="72"/>
      <c r="B249" s="68" t="s">
        <v>247</v>
      </c>
      <c r="C249" s="73">
        <v>992</v>
      </c>
      <c r="D249" s="74" t="s">
        <v>156</v>
      </c>
      <c r="E249" s="74" t="s">
        <v>104</v>
      </c>
      <c r="F249" s="106" t="s">
        <v>248</v>
      </c>
      <c r="G249" s="74"/>
      <c r="H249" s="75">
        <f>H250+H256+H252+H254</f>
        <v>1283799</v>
      </c>
      <c r="I249" s="76"/>
      <c r="J249" s="76"/>
    </row>
    <row r="250" spans="1:10" s="45" customFormat="1" ht="51" customHeight="1">
      <c r="A250" s="72"/>
      <c r="B250" s="73" t="s">
        <v>233</v>
      </c>
      <c r="C250" s="73">
        <v>992</v>
      </c>
      <c r="D250" s="74" t="s">
        <v>156</v>
      </c>
      <c r="E250" s="74" t="s">
        <v>104</v>
      </c>
      <c r="F250" s="106" t="s">
        <v>249</v>
      </c>
      <c r="G250" s="74"/>
      <c r="H250" s="75">
        <f>H251</f>
        <v>1283799</v>
      </c>
      <c r="I250" s="76"/>
      <c r="J250" s="76"/>
    </row>
    <row r="251" spans="1:10" s="45" customFormat="1" ht="69" customHeight="1">
      <c r="A251" s="72"/>
      <c r="B251" s="73" t="s">
        <v>453</v>
      </c>
      <c r="C251" s="73">
        <v>992</v>
      </c>
      <c r="D251" s="74" t="s">
        <v>156</v>
      </c>
      <c r="E251" s="74" t="s">
        <v>104</v>
      </c>
      <c r="F251" s="106" t="s">
        <v>249</v>
      </c>
      <c r="G251" s="74" t="s">
        <v>236</v>
      </c>
      <c r="H251" s="75">
        <v>1283799</v>
      </c>
      <c r="I251" s="76"/>
      <c r="J251" s="76"/>
    </row>
    <row r="252" spans="1:10" s="45" customFormat="1" ht="107.25" customHeight="1" hidden="1">
      <c r="A252" s="72"/>
      <c r="B252" s="73" t="s">
        <v>237</v>
      </c>
      <c r="C252" s="73">
        <v>992</v>
      </c>
      <c r="D252" s="74" t="s">
        <v>156</v>
      </c>
      <c r="E252" s="74" t="s">
        <v>104</v>
      </c>
      <c r="F252" s="106" t="s">
        <v>250</v>
      </c>
      <c r="G252" s="74"/>
      <c r="H252" s="75">
        <f>H253</f>
        <v>0</v>
      </c>
      <c r="I252" s="76"/>
      <c r="J252" s="76"/>
    </row>
    <row r="253" spans="1:10" s="45" customFormat="1" ht="73.5" customHeight="1" hidden="1">
      <c r="A253" s="72"/>
      <c r="B253" s="73" t="s">
        <v>235</v>
      </c>
      <c r="C253" s="73">
        <v>992</v>
      </c>
      <c r="D253" s="74" t="s">
        <v>156</v>
      </c>
      <c r="E253" s="74" t="s">
        <v>104</v>
      </c>
      <c r="F253" s="106" t="s">
        <v>250</v>
      </c>
      <c r="G253" s="74" t="s">
        <v>236</v>
      </c>
      <c r="H253" s="75">
        <v>0</v>
      </c>
      <c r="I253" s="76"/>
      <c r="J253" s="76"/>
    </row>
    <row r="254" spans="1:10" s="45" customFormat="1" ht="108" customHeight="1" hidden="1">
      <c r="A254" s="72"/>
      <c r="B254" s="73" t="s">
        <v>237</v>
      </c>
      <c r="C254" s="73">
        <v>992</v>
      </c>
      <c r="D254" s="74" t="s">
        <v>156</v>
      </c>
      <c r="E254" s="74" t="s">
        <v>104</v>
      </c>
      <c r="F254" s="106" t="s">
        <v>251</v>
      </c>
      <c r="G254" s="74"/>
      <c r="H254" s="75">
        <f>H255</f>
        <v>0</v>
      </c>
      <c r="I254" s="76"/>
      <c r="J254" s="76"/>
    </row>
    <row r="255" spans="1:10" s="45" customFormat="1" ht="72.75" customHeight="1" hidden="1">
      <c r="A255" s="72"/>
      <c r="B255" s="73" t="s">
        <v>235</v>
      </c>
      <c r="C255" s="73">
        <v>992</v>
      </c>
      <c r="D255" s="74" t="s">
        <v>156</v>
      </c>
      <c r="E255" s="74" t="s">
        <v>104</v>
      </c>
      <c r="F255" s="106" t="s">
        <v>251</v>
      </c>
      <c r="G255" s="74" t="s">
        <v>236</v>
      </c>
      <c r="H255" s="75">
        <v>0</v>
      </c>
      <c r="I255" s="76"/>
      <c r="J255" s="76"/>
    </row>
    <row r="256" spans="1:10" s="45" customFormat="1" ht="158.25" customHeight="1" hidden="1">
      <c r="A256" s="79"/>
      <c r="B256" s="73" t="s">
        <v>252</v>
      </c>
      <c r="C256" s="73">
        <v>992</v>
      </c>
      <c r="D256" s="74" t="s">
        <v>156</v>
      </c>
      <c r="E256" s="74" t="s">
        <v>104</v>
      </c>
      <c r="F256" s="106" t="s">
        <v>253</v>
      </c>
      <c r="G256" s="74"/>
      <c r="H256" s="75">
        <f>H259</f>
        <v>0</v>
      </c>
      <c r="I256" s="71"/>
      <c r="J256" s="71"/>
    </row>
    <row r="257" spans="1:10" s="45" customFormat="1" ht="18" hidden="1">
      <c r="A257" s="79"/>
      <c r="B257" s="73" t="s">
        <v>359</v>
      </c>
      <c r="C257" s="73">
        <v>992</v>
      </c>
      <c r="D257" s="74" t="s">
        <v>156</v>
      </c>
      <c r="E257" s="74" t="s">
        <v>104</v>
      </c>
      <c r="F257" s="74" t="s">
        <v>360</v>
      </c>
      <c r="G257" s="74"/>
      <c r="H257" s="75">
        <f>H258</f>
        <v>0</v>
      </c>
      <c r="I257" s="71"/>
      <c r="J257" s="71"/>
    </row>
    <row r="258" spans="1:10" s="45" customFormat="1" ht="36" hidden="1">
      <c r="A258" s="79"/>
      <c r="B258" s="73" t="s">
        <v>355</v>
      </c>
      <c r="C258" s="73">
        <v>992</v>
      </c>
      <c r="D258" s="74" t="s">
        <v>156</v>
      </c>
      <c r="E258" s="74" t="s">
        <v>104</v>
      </c>
      <c r="F258" s="74" t="s">
        <v>360</v>
      </c>
      <c r="G258" s="74" t="s">
        <v>356</v>
      </c>
      <c r="H258" s="75">
        <v>0</v>
      </c>
      <c r="I258" s="71"/>
      <c r="J258" s="71"/>
    </row>
    <row r="259" spans="1:10" s="45" customFormat="1" ht="62.25" customHeight="1" hidden="1">
      <c r="A259" s="79"/>
      <c r="B259" s="73" t="s">
        <v>235</v>
      </c>
      <c r="C259" s="73">
        <v>992</v>
      </c>
      <c r="D259" s="74" t="s">
        <v>156</v>
      </c>
      <c r="E259" s="74" t="s">
        <v>104</v>
      </c>
      <c r="F259" s="106" t="s">
        <v>253</v>
      </c>
      <c r="G259" s="74" t="s">
        <v>236</v>
      </c>
      <c r="H259" s="75">
        <v>0</v>
      </c>
      <c r="I259" s="71"/>
      <c r="J259" s="71"/>
    </row>
    <row r="260" spans="1:10" s="45" customFormat="1" ht="15" customHeight="1">
      <c r="A260" s="133">
        <v>8</v>
      </c>
      <c r="B260" s="68" t="s">
        <v>158</v>
      </c>
      <c r="C260" s="68">
        <v>992</v>
      </c>
      <c r="D260" s="80" t="s">
        <v>134</v>
      </c>
      <c r="E260" s="80" t="s">
        <v>105</v>
      </c>
      <c r="F260" s="80"/>
      <c r="G260" s="80"/>
      <c r="H260" s="62">
        <f>H261</f>
        <v>350000</v>
      </c>
      <c r="I260" s="71"/>
      <c r="J260" s="71"/>
    </row>
    <row r="261" spans="1:10" s="45" customFormat="1" ht="17.25" customHeight="1">
      <c r="A261" s="72"/>
      <c r="B261" s="73" t="s">
        <v>159</v>
      </c>
      <c r="C261" s="73">
        <v>992</v>
      </c>
      <c r="D261" s="74" t="s">
        <v>134</v>
      </c>
      <c r="E261" s="74" t="s">
        <v>109</v>
      </c>
      <c r="F261" s="74"/>
      <c r="G261" s="74"/>
      <c r="H261" s="75">
        <f>H262</f>
        <v>350000</v>
      </c>
      <c r="I261" s="76"/>
      <c r="J261" s="76"/>
    </row>
    <row r="262" spans="1:10" s="45" customFormat="1" ht="51" customHeight="1">
      <c r="A262" s="72"/>
      <c r="B262" s="9" t="s">
        <v>455</v>
      </c>
      <c r="C262" s="73">
        <v>992</v>
      </c>
      <c r="D262" s="74" t="s">
        <v>134</v>
      </c>
      <c r="E262" s="74" t="s">
        <v>109</v>
      </c>
      <c r="F262" s="106" t="s">
        <v>211</v>
      </c>
      <c r="G262" s="74"/>
      <c r="H262" s="75">
        <f>H263</f>
        <v>350000</v>
      </c>
      <c r="I262" s="76"/>
      <c r="J262" s="76"/>
    </row>
    <row r="263" spans="1:10" s="45" customFormat="1" ht="90" customHeight="1">
      <c r="A263" s="79"/>
      <c r="B263" s="9" t="s">
        <v>456</v>
      </c>
      <c r="C263" s="73">
        <v>992</v>
      </c>
      <c r="D263" s="74" t="s">
        <v>134</v>
      </c>
      <c r="E263" s="74" t="s">
        <v>109</v>
      </c>
      <c r="F263" s="106" t="s">
        <v>403</v>
      </c>
      <c r="G263" s="74"/>
      <c r="H263" s="75">
        <f>H264</f>
        <v>350000</v>
      </c>
      <c r="I263" s="71"/>
      <c r="J263" s="71"/>
    </row>
    <row r="264" spans="1:10" s="45" customFormat="1" ht="34.5" customHeight="1">
      <c r="A264" s="79"/>
      <c r="B264" s="73" t="s">
        <v>214</v>
      </c>
      <c r="C264" s="73">
        <v>992</v>
      </c>
      <c r="D264" s="74" t="s">
        <v>134</v>
      </c>
      <c r="E264" s="74" t="s">
        <v>109</v>
      </c>
      <c r="F264" s="106" t="s">
        <v>403</v>
      </c>
      <c r="G264" s="74" t="s">
        <v>215</v>
      </c>
      <c r="H264" s="75">
        <v>350000</v>
      </c>
      <c r="I264" s="71"/>
      <c r="J264" s="71"/>
    </row>
    <row r="265" spans="1:10" s="45" customFormat="1" ht="17.25" customHeight="1">
      <c r="A265" s="67" t="s">
        <v>162</v>
      </c>
      <c r="B265" s="68" t="s">
        <v>160</v>
      </c>
      <c r="C265" s="68">
        <v>992</v>
      </c>
      <c r="D265" s="80" t="s">
        <v>121</v>
      </c>
      <c r="E265" s="80" t="s">
        <v>105</v>
      </c>
      <c r="F265" s="69"/>
      <c r="G265" s="80"/>
      <c r="H265" s="62">
        <f>H266</f>
        <v>20000</v>
      </c>
      <c r="I265" s="71"/>
      <c r="J265" s="71"/>
    </row>
    <row r="266" spans="1:10" s="45" customFormat="1" ht="18" customHeight="1">
      <c r="A266" s="79"/>
      <c r="B266" s="73" t="s">
        <v>161</v>
      </c>
      <c r="C266" s="73">
        <v>992</v>
      </c>
      <c r="D266" s="74" t="s">
        <v>361</v>
      </c>
      <c r="E266" s="74" t="s">
        <v>104</v>
      </c>
      <c r="F266" s="106"/>
      <c r="G266" s="74"/>
      <c r="H266" s="75">
        <f>H267</f>
        <v>20000</v>
      </c>
      <c r="I266" s="71"/>
      <c r="J266" s="71"/>
    </row>
    <row r="267" spans="1:10" s="45" customFormat="1" ht="57" customHeight="1">
      <c r="A267" s="79"/>
      <c r="B267" s="9" t="s">
        <v>406</v>
      </c>
      <c r="C267" s="73">
        <v>992</v>
      </c>
      <c r="D267" s="74" t="s">
        <v>361</v>
      </c>
      <c r="E267" s="74" t="s">
        <v>104</v>
      </c>
      <c r="F267" s="106" t="s">
        <v>256</v>
      </c>
      <c r="G267" s="74"/>
      <c r="H267" s="75">
        <f>H268</f>
        <v>20000</v>
      </c>
      <c r="I267" s="71"/>
      <c r="J267" s="71"/>
    </row>
    <row r="268" spans="1:10" s="45" customFormat="1" ht="31.5" customHeight="1">
      <c r="A268" s="79"/>
      <c r="B268" s="73" t="s">
        <v>257</v>
      </c>
      <c r="C268" s="73">
        <v>992</v>
      </c>
      <c r="D268" s="74" t="s">
        <v>361</v>
      </c>
      <c r="E268" s="74" t="s">
        <v>104</v>
      </c>
      <c r="F268" s="106" t="s">
        <v>258</v>
      </c>
      <c r="G268" s="74"/>
      <c r="H268" s="75">
        <f>H269</f>
        <v>20000</v>
      </c>
      <c r="I268" s="71"/>
      <c r="J268" s="71"/>
    </row>
    <row r="269" spans="1:10" s="45" customFormat="1" ht="32.25" customHeight="1">
      <c r="A269" s="79"/>
      <c r="B269" s="73" t="s">
        <v>257</v>
      </c>
      <c r="C269" s="73">
        <v>992</v>
      </c>
      <c r="D269" s="74" t="s">
        <v>361</v>
      </c>
      <c r="E269" s="74" t="s">
        <v>104</v>
      </c>
      <c r="F269" s="106" t="s">
        <v>259</v>
      </c>
      <c r="G269" s="74"/>
      <c r="H269" s="75">
        <f>H270</f>
        <v>20000</v>
      </c>
      <c r="I269" s="71"/>
      <c r="J269" s="71"/>
    </row>
    <row r="270" spans="1:10" s="45" customFormat="1" ht="52.5" customHeight="1">
      <c r="A270" s="79"/>
      <c r="B270" s="73" t="s">
        <v>117</v>
      </c>
      <c r="C270" s="73">
        <v>992</v>
      </c>
      <c r="D270" s="74" t="s">
        <v>361</v>
      </c>
      <c r="E270" s="74" t="s">
        <v>104</v>
      </c>
      <c r="F270" s="106" t="s">
        <v>259</v>
      </c>
      <c r="G270" s="74" t="s">
        <v>180</v>
      </c>
      <c r="H270" s="75">
        <v>20000</v>
      </c>
      <c r="I270" s="71"/>
      <c r="J270" s="71"/>
    </row>
    <row r="271" spans="1:8" ht="16.5" customHeight="1">
      <c r="A271" s="67" t="s">
        <v>134</v>
      </c>
      <c r="B271" s="68" t="s">
        <v>163</v>
      </c>
      <c r="C271" s="68">
        <v>992</v>
      </c>
      <c r="D271" s="80" t="s">
        <v>142</v>
      </c>
      <c r="E271" s="80" t="s">
        <v>105</v>
      </c>
      <c r="F271" s="80"/>
      <c r="G271" s="80"/>
      <c r="H271" s="62">
        <f>H272</f>
        <v>380000</v>
      </c>
    </row>
    <row r="272" spans="1:10" ht="36.75" customHeight="1">
      <c r="A272" s="81"/>
      <c r="B272" s="73" t="s">
        <v>164</v>
      </c>
      <c r="C272" s="73">
        <v>992</v>
      </c>
      <c r="D272" s="74" t="s">
        <v>142</v>
      </c>
      <c r="E272" s="74" t="s">
        <v>111</v>
      </c>
      <c r="F272" s="74"/>
      <c r="G272" s="74"/>
      <c r="H272" s="75">
        <f>H273</f>
        <v>380000</v>
      </c>
      <c r="I272" s="89"/>
      <c r="J272" s="89"/>
    </row>
    <row r="273" spans="1:8" ht="53.25" customHeight="1">
      <c r="A273" s="67"/>
      <c r="B273" s="73" t="s">
        <v>409</v>
      </c>
      <c r="C273" s="73">
        <v>992</v>
      </c>
      <c r="D273" s="74" t="s">
        <v>142</v>
      </c>
      <c r="E273" s="74" t="s">
        <v>111</v>
      </c>
      <c r="F273" s="106" t="s">
        <v>188</v>
      </c>
      <c r="G273" s="74"/>
      <c r="H273" s="75">
        <f>H274</f>
        <v>380000</v>
      </c>
    </row>
    <row r="274" spans="1:8" ht="69" customHeight="1">
      <c r="A274" s="67"/>
      <c r="B274" s="73" t="s">
        <v>190</v>
      </c>
      <c r="C274" s="73">
        <v>992</v>
      </c>
      <c r="D274" s="74" t="s">
        <v>142</v>
      </c>
      <c r="E274" s="74" t="s">
        <v>111</v>
      </c>
      <c r="F274" s="106" t="s">
        <v>189</v>
      </c>
      <c r="G274" s="74"/>
      <c r="H274" s="75">
        <f>H275</f>
        <v>380000</v>
      </c>
    </row>
    <row r="275" spans="1:8" ht="71.25" customHeight="1">
      <c r="A275" s="67"/>
      <c r="B275" s="73" t="s">
        <v>190</v>
      </c>
      <c r="C275" s="73">
        <v>992</v>
      </c>
      <c r="D275" s="74" t="s">
        <v>142</v>
      </c>
      <c r="E275" s="74" t="s">
        <v>111</v>
      </c>
      <c r="F275" s="106" t="s">
        <v>411</v>
      </c>
      <c r="G275" s="74"/>
      <c r="H275" s="75">
        <f>H276</f>
        <v>380000</v>
      </c>
    </row>
    <row r="276" spans="1:8" ht="51" customHeight="1">
      <c r="A276" s="67"/>
      <c r="B276" s="73" t="s">
        <v>117</v>
      </c>
      <c r="C276" s="73">
        <v>992</v>
      </c>
      <c r="D276" s="74" t="s">
        <v>142</v>
      </c>
      <c r="E276" s="74" t="s">
        <v>111</v>
      </c>
      <c r="F276" s="106" t="s">
        <v>411</v>
      </c>
      <c r="G276" s="74" t="s">
        <v>180</v>
      </c>
      <c r="H276" s="75">
        <f>450000-70000</f>
        <v>380000</v>
      </c>
    </row>
    <row r="277" spans="1:10" s="51" customFormat="1" ht="33" customHeight="1">
      <c r="A277" s="67" t="s">
        <v>121</v>
      </c>
      <c r="B277" s="68" t="s">
        <v>165</v>
      </c>
      <c r="C277" s="68">
        <v>992</v>
      </c>
      <c r="D277" s="80" t="s">
        <v>123</v>
      </c>
      <c r="E277" s="80" t="s">
        <v>105</v>
      </c>
      <c r="F277" s="69"/>
      <c r="G277" s="80"/>
      <c r="H277" s="62">
        <f>H278</f>
        <v>500</v>
      </c>
      <c r="I277" s="46"/>
      <c r="J277" s="46"/>
    </row>
    <row r="278" spans="1:8" ht="54" customHeight="1">
      <c r="A278" s="67"/>
      <c r="B278" s="90" t="s">
        <v>166</v>
      </c>
      <c r="C278" s="73">
        <v>992</v>
      </c>
      <c r="D278" s="74" t="s">
        <v>123</v>
      </c>
      <c r="E278" s="74" t="s">
        <v>104</v>
      </c>
      <c r="F278" s="106"/>
      <c r="G278" s="74"/>
      <c r="H278" s="75">
        <f>H279</f>
        <v>500</v>
      </c>
    </row>
    <row r="279" spans="1:10" ht="54" customHeight="1">
      <c r="A279" s="81"/>
      <c r="B279" s="96" t="s">
        <v>404</v>
      </c>
      <c r="C279" s="73">
        <v>992</v>
      </c>
      <c r="D279" s="74" t="s">
        <v>123</v>
      </c>
      <c r="E279" s="91" t="s">
        <v>104</v>
      </c>
      <c r="F279" s="106" t="s">
        <v>216</v>
      </c>
      <c r="G279" s="74"/>
      <c r="H279" s="75">
        <f>H280</f>
        <v>500</v>
      </c>
      <c r="I279" s="89"/>
      <c r="J279" s="89"/>
    </row>
    <row r="280" spans="1:10" s="94" customFormat="1" ht="53.25" customHeight="1">
      <c r="A280" s="67"/>
      <c r="B280" s="96" t="s">
        <v>217</v>
      </c>
      <c r="C280" s="73">
        <v>992</v>
      </c>
      <c r="D280" s="74" t="s">
        <v>123</v>
      </c>
      <c r="E280" s="91" t="s">
        <v>104</v>
      </c>
      <c r="F280" s="106" t="s">
        <v>218</v>
      </c>
      <c r="G280" s="91"/>
      <c r="H280" s="92">
        <f>H281</f>
        <v>500</v>
      </c>
      <c r="I280" s="93"/>
      <c r="J280" s="93"/>
    </row>
    <row r="281" spans="1:10" s="94" customFormat="1" ht="51.75" customHeight="1">
      <c r="A281" s="67"/>
      <c r="B281" s="96" t="s">
        <v>219</v>
      </c>
      <c r="C281" s="90">
        <v>992</v>
      </c>
      <c r="D281" s="74" t="s">
        <v>123</v>
      </c>
      <c r="E281" s="91" t="s">
        <v>104</v>
      </c>
      <c r="F281" s="106" t="s">
        <v>220</v>
      </c>
      <c r="G281" s="91"/>
      <c r="H281" s="95">
        <f>H282</f>
        <v>500</v>
      </c>
      <c r="I281" s="93"/>
      <c r="J281" s="93"/>
    </row>
    <row r="282" spans="1:10" s="94" customFormat="1" ht="41.25" customHeight="1">
      <c r="A282" s="67"/>
      <c r="B282" s="96" t="s">
        <v>221</v>
      </c>
      <c r="C282" s="90">
        <v>992</v>
      </c>
      <c r="D282" s="74" t="s">
        <v>123</v>
      </c>
      <c r="E282" s="91" t="s">
        <v>104</v>
      </c>
      <c r="F282" s="106" t="s">
        <v>220</v>
      </c>
      <c r="G282" s="91" t="s">
        <v>222</v>
      </c>
      <c r="H282" s="95">
        <v>500</v>
      </c>
      <c r="I282" s="93"/>
      <c r="J282" s="93"/>
    </row>
    <row r="283" spans="1:10" s="94" customFormat="1" ht="7.5" customHeight="1">
      <c r="A283" s="67"/>
      <c r="B283" s="96"/>
      <c r="C283" s="96"/>
      <c r="D283" s="97"/>
      <c r="E283" s="97"/>
      <c r="F283" s="97"/>
      <c r="G283" s="97"/>
      <c r="H283" s="98"/>
      <c r="I283" s="93"/>
      <c r="J283" s="93"/>
    </row>
    <row r="285" spans="1:2" ht="30" customHeight="1">
      <c r="A285" s="10" t="s">
        <v>36</v>
      </c>
      <c r="B285" s="96"/>
    </row>
    <row r="286" spans="1:8" ht="18">
      <c r="A286" s="1" t="s">
        <v>37</v>
      </c>
      <c r="B286" s="96"/>
      <c r="H286" s="40"/>
    </row>
    <row r="287" spans="1:8" ht="18">
      <c r="A287" s="1" t="s">
        <v>38</v>
      </c>
      <c r="H287" s="41" t="s">
        <v>412</v>
      </c>
    </row>
    <row r="290" spans="1:2" ht="30" customHeight="1">
      <c r="A290" s="10" t="s">
        <v>36</v>
      </c>
      <c r="B290" s="96"/>
    </row>
    <row r="291" spans="1:8" ht="18">
      <c r="A291" s="1" t="s">
        <v>37</v>
      </c>
      <c r="B291" s="96"/>
      <c r="H291" s="40"/>
    </row>
    <row r="292" spans="1:8" ht="18">
      <c r="A292" s="1" t="s">
        <v>38</v>
      </c>
      <c r="H292" s="41" t="s">
        <v>39</v>
      </c>
    </row>
  </sheetData>
  <sheetProtection selectLockedCells="1" selectUnlockedCells="1"/>
  <mergeCells count="24">
    <mergeCell ref="C17:H17"/>
    <mergeCell ref="C2:H2"/>
    <mergeCell ref="C3:H3"/>
    <mergeCell ref="C4:H4"/>
    <mergeCell ref="C6:H6"/>
    <mergeCell ref="C7:H7"/>
    <mergeCell ref="A24:A25"/>
    <mergeCell ref="B24:B25"/>
    <mergeCell ref="D24:G24"/>
    <mergeCell ref="H24:H25"/>
    <mergeCell ref="C18:H18"/>
    <mergeCell ref="C19:H19"/>
    <mergeCell ref="C20:H20"/>
    <mergeCell ref="C21:H21"/>
    <mergeCell ref="C8:H8"/>
    <mergeCell ref="C9:H9"/>
    <mergeCell ref="C10:H10"/>
    <mergeCell ref="C11:H11"/>
    <mergeCell ref="C16:H16"/>
    <mergeCell ref="B22:H22"/>
    <mergeCell ref="C12:H12"/>
    <mergeCell ref="C13:H13"/>
    <mergeCell ref="C14:H14"/>
    <mergeCell ref="C15:H15"/>
  </mergeCells>
  <printOptions horizontalCentered="1"/>
  <pageMargins left="0.7874015748031497" right="0.3937007874015748" top="0.3937007874015748" bottom="0.3937007874015748" header="0.31496062992125984" footer="0.5118110236220472"/>
  <pageSetup horizontalDpi="600" verticalDpi="600" orientation="portrait" paperSize="9" scale="9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50"/>
  <sheetViews>
    <sheetView tabSelected="1" zoomScalePageLayoutView="0" workbookViewId="0" topLeftCell="A17">
      <selection activeCell="I21" sqref="I21"/>
    </sheetView>
  </sheetViews>
  <sheetFormatPr defaultColWidth="9.140625" defaultRowHeight="12.75"/>
  <cols>
    <col min="1" max="1" width="32.421875" style="11" customWidth="1"/>
    <col min="2" max="2" width="41.7109375" style="11" customWidth="1"/>
    <col min="3" max="3" width="19.57421875" style="11" customWidth="1"/>
    <col min="4" max="4" width="14.421875" style="11" customWidth="1"/>
    <col min="5" max="16384" width="9.140625" style="11" customWidth="1"/>
  </cols>
  <sheetData>
    <row r="1" spans="2:3" ht="18" hidden="1">
      <c r="B1" s="146" t="s">
        <v>426</v>
      </c>
      <c r="C1" s="146"/>
    </row>
    <row r="2" spans="2:3" ht="18" hidden="1">
      <c r="B2" s="146" t="s">
        <v>362</v>
      </c>
      <c r="C2" s="146"/>
    </row>
    <row r="3" spans="2:3" ht="18" hidden="1">
      <c r="B3" s="146" t="s">
        <v>363</v>
      </c>
      <c r="C3" s="146"/>
    </row>
    <row r="4" spans="2:3" ht="18" hidden="1">
      <c r="B4" s="146" t="s">
        <v>364</v>
      </c>
      <c r="C4" s="146"/>
    </row>
    <row r="5" spans="2:3" ht="20.25" customHeight="1" hidden="1">
      <c r="B5" s="147" t="s">
        <v>427</v>
      </c>
      <c r="C5" s="147"/>
    </row>
    <row r="6" spans="2:3" ht="18">
      <c r="B6" s="146" t="s">
        <v>426</v>
      </c>
      <c r="C6" s="146"/>
    </row>
    <row r="7" spans="2:3" ht="18">
      <c r="B7" s="146" t="s">
        <v>362</v>
      </c>
      <c r="C7" s="146"/>
    </row>
    <row r="8" spans="2:3" ht="18">
      <c r="B8" s="146" t="s">
        <v>363</v>
      </c>
      <c r="C8" s="146"/>
    </row>
    <row r="9" spans="2:3" ht="18">
      <c r="B9" s="146" t="s">
        <v>364</v>
      </c>
      <c r="C9" s="146"/>
    </row>
    <row r="10" spans="2:3" ht="18">
      <c r="B10" s="147" t="s">
        <v>481</v>
      </c>
      <c r="C10" s="147"/>
    </row>
    <row r="11" spans="2:3" ht="18">
      <c r="B11" s="146" t="s">
        <v>484</v>
      </c>
      <c r="C11" s="146"/>
    </row>
    <row r="12" spans="2:3" ht="18">
      <c r="B12" s="146" t="s">
        <v>362</v>
      </c>
      <c r="C12" s="146"/>
    </row>
    <row r="13" spans="2:3" ht="18">
      <c r="B13" s="146" t="s">
        <v>363</v>
      </c>
      <c r="C13" s="146"/>
    </row>
    <row r="14" spans="2:3" ht="18">
      <c r="B14" s="146" t="s">
        <v>364</v>
      </c>
      <c r="C14" s="146"/>
    </row>
    <row r="15" spans="2:3" ht="18">
      <c r="B15" s="147" t="s">
        <v>482</v>
      </c>
      <c r="C15" s="147"/>
    </row>
    <row r="16" spans="2:3" ht="18">
      <c r="B16" s="146" t="s">
        <v>483</v>
      </c>
      <c r="C16" s="146"/>
    </row>
    <row r="17" spans="2:3" ht="18">
      <c r="B17" s="146" t="s">
        <v>363</v>
      </c>
      <c r="C17" s="146"/>
    </row>
    <row r="18" spans="2:3" ht="18">
      <c r="B18" s="146" t="s">
        <v>364</v>
      </c>
      <c r="C18" s="146"/>
    </row>
    <row r="19" spans="2:3" ht="18" customHeight="1">
      <c r="B19" s="147" t="s">
        <v>481</v>
      </c>
      <c r="C19" s="147"/>
    </row>
    <row r="20" spans="1:3" ht="96" customHeight="1">
      <c r="A20" s="163" t="s">
        <v>433</v>
      </c>
      <c r="B20" s="163"/>
      <c r="C20" s="163"/>
    </row>
    <row r="21" spans="1:3" s="18" customFormat="1" ht="104.25" customHeight="1">
      <c r="A21" s="164" t="s">
        <v>43</v>
      </c>
      <c r="B21" s="164" t="s">
        <v>365</v>
      </c>
      <c r="C21" s="164" t="s">
        <v>366</v>
      </c>
    </row>
    <row r="22" spans="1:3" s="18" customFormat="1" ht="42.75" customHeight="1" hidden="1">
      <c r="A22" s="165"/>
      <c r="B22" s="165"/>
      <c r="C22" s="165"/>
    </row>
    <row r="23" spans="1:3" s="18" customFormat="1" ht="49.5" customHeight="1">
      <c r="A23" s="135" t="s">
        <v>367</v>
      </c>
      <c r="B23" s="136" t="s">
        <v>368</v>
      </c>
      <c r="C23" s="137">
        <f>C24+C29</f>
        <v>1381764.539999999</v>
      </c>
    </row>
    <row r="24" spans="1:3" s="18" customFormat="1" ht="53.25" customHeight="1">
      <c r="A24" s="135" t="s">
        <v>369</v>
      </c>
      <c r="B24" s="138" t="s">
        <v>370</v>
      </c>
      <c r="C24" s="137">
        <f>C25-C27</f>
        <v>-126000</v>
      </c>
    </row>
    <row r="25" spans="1:3" s="18" customFormat="1" ht="69" customHeight="1">
      <c r="A25" s="134" t="s">
        <v>371</v>
      </c>
      <c r="B25" s="136" t="s">
        <v>372</v>
      </c>
      <c r="C25" s="139">
        <f>C26</f>
        <v>0</v>
      </c>
    </row>
    <row r="26" spans="1:3" s="18" customFormat="1" ht="84.75" customHeight="1">
      <c r="A26" s="134" t="s">
        <v>373</v>
      </c>
      <c r="B26" s="136" t="s">
        <v>34</v>
      </c>
      <c r="C26" s="139">
        <v>0</v>
      </c>
    </row>
    <row r="27" spans="1:3" s="18" customFormat="1" ht="88.5" customHeight="1">
      <c r="A27" s="134" t="s">
        <v>374</v>
      </c>
      <c r="B27" s="136" t="s">
        <v>375</v>
      </c>
      <c r="C27" s="139">
        <f>C28</f>
        <v>126000</v>
      </c>
    </row>
    <row r="28" spans="1:3" s="18" customFormat="1" ht="96.75" customHeight="1">
      <c r="A28" s="134" t="s">
        <v>376</v>
      </c>
      <c r="B28" s="136" t="s">
        <v>35</v>
      </c>
      <c r="C28" s="139">
        <v>126000</v>
      </c>
    </row>
    <row r="29" spans="1:3" s="18" customFormat="1" ht="36.75" customHeight="1">
      <c r="A29" s="135" t="s">
        <v>377</v>
      </c>
      <c r="B29" s="140" t="s">
        <v>378</v>
      </c>
      <c r="C29" s="141">
        <f>SUM(C33,C37)</f>
        <v>1507764.539999999</v>
      </c>
    </row>
    <row r="30" spans="1:3" ht="36">
      <c r="A30" s="134" t="s">
        <v>379</v>
      </c>
      <c r="B30" s="142" t="s">
        <v>380</v>
      </c>
      <c r="C30" s="141">
        <f>C31</f>
        <v>-20538992</v>
      </c>
    </row>
    <row r="31" spans="1:3" ht="36">
      <c r="A31" s="134" t="s">
        <v>381</v>
      </c>
      <c r="B31" s="142" t="s">
        <v>382</v>
      </c>
      <c r="C31" s="141">
        <f>C32</f>
        <v>-20538992</v>
      </c>
    </row>
    <row r="32" spans="1:3" ht="36">
      <c r="A32" s="134" t="s">
        <v>383</v>
      </c>
      <c r="B32" s="142" t="s">
        <v>384</v>
      </c>
      <c r="C32" s="141">
        <f>C33</f>
        <v>-20538992</v>
      </c>
    </row>
    <row r="33" spans="1:3" ht="54">
      <c r="A33" s="134" t="s">
        <v>385</v>
      </c>
      <c r="B33" s="142" t="s">
        <v>386</v>
      </c>
      <c r="C33" s="141">
        <v>-20538992</v>
      </c>
    </row>
    <row r="34" spans="1:3" ht="36">
      <c r="A34" s="134" t="s">
        <v>387</v>
      </c>
      <c r="B34" s="142" t="s">
        <v>388</v>
      </c>
      <c r="C34" s="141">
        <f>C35</f>
        <v>22046756.54</v>
      </c>
    </row>
    <row r="35" spans="1:3" ht="36">
      <c r="A35" s="134" t="s">
        <v>389</v>
      </c>
      <c r="B35" s="142" t="s">
        <v>390</v>
      </c>
      <c r="C35" s="141">
        <f>C36</f>
        <v>22046756.54</v>
      </c>
    </row>
    <row r="36" spans="1:3" ht="36">
      <c r="A36" s="134" t="s">
        <v>391</v>
      </c>
      <c r="B36" s="142" t="s">
        <v>392</v>
      </c>
      <c r="C36" s="141">
        <f>C37</f>
        <v>22046756.54</v>
      </c>
    </row>
    <row r="37" spans="1:4" ht="54">
      <c r="A37" s="134" t="s">
        <v>393</v>
      </c>
      <c r="B37" s="142" t="s">
        <v>394</v>
      </c>
      <c r="C37" s="141">
        <v>22046756.54</v>
      </c>
      <c r="D37" s="143"/>
    </row>
    <row r="38" ht="10.5" customHeight="1"/>
    <row r="40" spans="1:3" ht="18" hidden="1">
      <c r="A40" s="10" t="s">
        <v>36</v>
      </c>
      <c r="B40" s="39"/>
      <c r="C40" s="1"/>
    </row>
    <row r="41" spans="1:3" ht="18" hidden="1">
      <c r="A41" s="1" t="s">
        <v>37</v>
      </c>
      <c r="B41" s="39"/>
      <c r="C41" s="40"/>
    </row>
    <row r="42" spans="1:3" ht="18" hidden="1">
      <c r="A42" s="1" t="s">
        <v>38</v>
      </c>
      <c r="B42" s="12"/>
      <c r="C42" s="41" t="s">
        <v>412</v>
      </c>
    </row>
    <row r="44" spans="1:3" ht="18">
      <c r="A44" s="10" t="s">
        <v>36</v>
      </c>
      <c r="B44" s="39"/>
      <c r="C44" s="1"/>
    </row>
    <row r="45" spans="1:3" ht="18">
      <c r="A45" s="1" t="s">
        <v>37</v>
      </c>
      <c r="B45" s="39"/>
      <c r="C45" s="40"/>
    </row>
    <row r="46" spans="1:3" ht="18">
      <c r="A46" s="1" t="s">
        <v>38</v>
      </c>
      <c r="B46" s="12"/>
      <c r="C46" s="41" t="s">
        <v>412</v>
      </c>
    </row>
    <row r="48" spans="1:3" ht="18">
      <c r="A48" s="10" t="s">
        <v>36</v>
      </c>
      <c r="B48" s="39"/>
      <c r="C48" s="1"/>
    </row>
    <row r="49" spans="1:3" ht="18">
      <c r="A49" s="1" t="s">
        <v>37</v>
      </c>
      <c r="B49" s="39"/>
      <c r="C49" s="40"/>
    </row>
    <row r="50" spans="1:3" ht="18">
      <c r="A50" s="1" t="s">
        <v>38</v>
      </c>
      <c r="B50" s="12"/>
      <c r="C50" s="41" t="s">
        <v>39</v>
      </c>
    </row>
  </sheetData>
  <sheetProtection selectLockedCells="1" selectUnlockedCells="1"/>
  <mergeCells count="23">
    <mergeCell ref="B16:C16"/>
    <mergeCell ref="B17:C17"/>
    <mergeCell ref="B18:C18"/>
    <mergeCell ref="B19:C19"/>
    <mergeCell ref="A21:A22"/>
    <mergeCell ref="B21:B22"/>
    <mergeCell ref="C21:C22"/>
    <mergeCell ref="B10:C10"/>
    <mergeCell ref="B11:C11"/>
    <mergeCell ref="B12:C12"/>
    <mergeCell ref="B13:C13"/>
    <mergeCell ref="B14:C14"/>
    <mergeCell ref="B15:C15"/>
    <mergeCell ref="B1:C1"/>
    <mergeCell ref="B2:C2"/>
    <mergeCell ref="B3:C3"/>
    <mergeCell ref="B4:C4"/>
    <mergeCell ref="A20:C20"/>
    <mergeCell ref="B5:C5"/>
    <mergeCell ref="B6:C6"/>
    <mergeCell ref="B7:C7"/>
    <mergeCell ref="B8:C8"/>
    <mergeCell ref="B9:C9"/>
  </mergeCells>
  <printOptions/>
  <pageMargins left="0.55" right="0.39375" top="0.39375" bottom="0.393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2021-12-07T11:58:33Z</cp:lastPrinted>
  <dcterms:modified xsi:type="dcterms:W3CDTF">2022-03-25T11:08:13Z</dcterms:modified>
  <cp:category/>
  <cp:version/>
  <cp:contentType/>
  <cp:contentStatus/>
</cp:coreProperties>
</file>